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9E820400-C054-487F-B35F-5C223C99530F}" xr6:coauthVersionLast="47" xr6:coauthVersionMax="47" xr10:uidLastSave="{00000000-0000-0000-0000-000000000000}"/>
  <bookViews>
    <workbookView xWindow="-120" yWindow="-120" windowWidth="29040" windowHeight="15720" xr2:uid="{00000000-000D-0000-FFFF-FFFF00000000}"/>
  </bookViews>
  <sheets>
    <sheet name="Itinéraire" sheetId="1" r:id="rId1"/>
    <sheet name="stations" sheetId="2" r:id="rId2"/>
    <sheet name="Metadata" sheetId="3" r:id="rId3"/>
    <sheet name="Stations Set Up" sheetId="4" r:id="rId4"/>
    <sheet name="Accommodation Set Up" sheetId="6" r:id="rId5"/>
    <sheet name="Accom2" sheetId="5" r:id="rId6"/>
    <sheet name="Personnel Set Up" sheetId="7" r:id="rId7"/>
  </sheets>
  <externalReferences>
    <externalReference r:id="rId8"/>
  </externalReferences>
  <definedNames>
    <definedName name="_xlnm._FilterDatabase" localSheetId="6" hidden="1">'Personnel Set Up'!$A$1:$S$39</definedName>
    <definedName name="_xlnm._FilterDatabase" localSheetId="3" hidden="1">'Stations Set Up'!$A$1:$O$243</definedName>
    <definedName name="_xlnm.Print_Area" localSheetId="0">Itinéraire!$B$2:$J$81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I31" i="1"/>
  <c r="H31" i="1"/>
  <c r="G31" i="1"/>
  <c r="J30" i="1"/>
  <c r="I30" i="1"/>
  <c r="H30" i="1"/>
  <c r="G30" i="1"/>
  <c r="J29" i="1"/>
  <c r="I29" i="1"/>
  <c r="H29" i="1"/>
  <c r="G29" i="1"/>
  <c r="J28" i="1"/>
  <c r="I28" i="1"/>
  <c r="H28" i="1"/>
  <c r="G28" i="1"/>
  <c r="J27" i="1"/>
  <c r="I27" i="1"/>
  <c r="H27" i="1"/>
  <c r="G27" i="1"/>
  <c r="J26" i="1"/>
  <c r="I26" i="1"/>
  <c r="H26" i="1"/>
  <c r="G26" i="1"/>
  <c r="F25" i="1"/>
  <c r="D25" i="1"/>
  <c r="J21" i="1"/>
  <c r="I21" i="1"/>
  <c r="H21" i="1"/>
  <c r="G21" i="1"/>
  <c r="J20" i="1"/>
  <c r="I20" i="1"/>
  <c r="H20" i="1"/>
  <c r="G20" i="1"/>
  <c r="J19" i="1"/>
  <c r="I19" i="1"/>
  <c r="H19" i="1"/>
  <c r="G19" i="1"/>
  <c r="J18" i="1"/>
  <c r="I18" i="1"/>
  <c r="H18" i="1"/>
  <c r="G18" i="1"/>
  <c r="J17" i="1"/>
  <c r="I17" i="1"/>
  <c r="H17" i="1"/>
  <c r="G17" i="1"/>
  <c r="J16" i="1"/>
  <c r="I16" i="1"/>
  <c r="H16" i="1"/>
  <c r="G16" i="1"/>
  <c r="F15" i="1"/>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E32" i="1" s="1"/>
  <c r="F32" i="1" s="1"/>
  <c r="V45" i="1"/>
  <c r="V44" i="1"/>
  <c r="V43" i="1"/>
  <c r="U51" i="1"/>
  <c r="U50" i="1"/>
  <c r="U49" i="1"/>
  <c r="U48" i="1"/>
  <c r="U47" i="1"/>
  <c r="U46" i="1"/>
  <c r="U45" i="1"/>
  <c r="U44" i="1"/>
  <c r="T48" i="1"/>
  <c r="T47" i="1"/>
  <c r="T46" i="1"/>
  <c r="T45" i="1"/>
  <c r="T44" i="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M51" i="1"/>
  <c r="M50" i="1"/>
  <c r="M49" i="1"/>
  <c r="M48" i="1"/>
  <c r="M47" i="1"/>
  <c r="M46" i="1"/>
  <c r="M45" i="1"/>
  <c r="M44" i="1"/>
  <c r="M41" i="1"/>
  <c r="L48" i="1"/>
  <c r="L47" i="1"/>
  <c r="L46" i="1"/>
  <c r="L45" i="1"/>
  <c r="L44" i="1"/>
  <c r="L43" i="1"/>
  <c r="E62" i="1" l="1"/>
  <c r="F62" i="1" s="1"/>
  <c r="E22" i="1"/>
  <c r="F22" i="1" s="1"/>
  <c r="F42" i="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<sst xmlns="http://schemas.openxmlformats.org/spreadsheetml/2006/main" count="3090" uniqueCount="1380">
  <si>
    <t>Relevés hydrologiques du Canada (RHC) – Itinéraire provisoire</t>
  </si>
  <si>
    <t>Coordonnées de la personne-ressource de secteur</t>
  </si>
  <si>
    <t>Bureau</t>
  </si>
  <si>
    <t>YELLOWKNIFE</t>
  </si>
  <si>
    <t>Nom</t>
  </si>
  <si>
    <t xml:space="preserve">Marque et le modèle de véhicule </t>
  </si>
  <si>
    <t>Numéro de plaque</t>
  </si>
  <si>
    <t>État de santé</t>
  </si>
  <si>
    <t>Cellulaire</t>
  </si>
  <si>
    <t>Téléphone satellite</t>
  </si>
  <si>
    <t>Responsable</t>
  </si>
  <si>
    <t>À déterminer</t>
  </si>
  <si>
    <t>Nom du modèle</t>
  </si>
  <si>
    <t>Itinéraire – Exemple de circuit</t>
  </si>
  <si>
    <t>Jour 1</t>
  </si>
  <si>
    <t>FUSEAU HORAIRE : HEURE DES ROCHEUSES</t>
  </si>
  <si>
    <t>Lieu</t>
  </si>
  <si>
    <t>Transport</t>
  </si>
  <si>
    <t>Lieux de travail et coordonnées</t>
  </si>
  <si>
    <t>Lat.</t>
  </si>
  <si>
    <t xml:space="preserve">Long. </t>
  </si>
  <si>
    <t>Carburant</t>
  </si>
  <si>
    <t>Numéro de téléphone d’urgence :</t>
  </si>
  <si>
    <t>Heure de début</t>
  </si>
  <si>
    <t>HH:MM</t>
  </si>
  <si>
    <t>Yellowknife</t>
  </si>
  <si>
    <t xml:space="preserve">Autres commentaires : </t>
  </si>
  <si>
    <t>RIVIÈRE FAIRY LAKE PRÈS DE LA DÉCHARGE DU LAC NAPAKTULIK</t>
  </si>
  <si>
    <t>RIVIÈRE COPPERMINE EN AMONT DU RUISSEAU COPPER</t>
  </si>
  <si>
    <t>Heure de fin</t>
  </si>
  <si>
    <t>Kugluktuk</t>
  </si>
  <si>
    <t>Jour 2</t>
  </si>
  <si>
    <t>RIVIÈRE TREE PRÈS DE L’EMBOUCHURE</t>
  </si>
  <si>
    <t>RIVIÈRE BURNSIDE PRÈS DE L’EMBOUCHURE</t>
  </si>
  <si>
    <t>Baie Cambridge</t>
  </si>
  <si>
    <t>Jour 3</t>
  </si>
  <si>
    <t>RIVIÈRE ELLICE PRÈS DE L’EMBOUCHURE</t>
  </si>
  <si>
    <t>LAC CONTWOYTO À LA MINE LUPIN</t>
  </si>
  <si>
    <t>CABANE DU LAC POINT</t>
  </si>
  <si>
    <t>16 h 30</t>
  </si>
  <si>
    <t>Jour 4</t>
  </si>
  <si>
    <t>RIVIÈRE BACK EN AMONT DE LA RIVIÈRE HERMANN</t>
  </si>
  <si>
    <t>RIVIÈRE BAILLIE PRÈS DE L’EMBOUCHURE</t>
  </si>
  <si>
    <t>jj/mm/aaaa</t>
  </si>
  <si>
    <t xml:space="preserve">Remarques :  </t>
  </si>
  <si>
    <t>Signature :</t>
  </si>
  <si>
    <t>Date</t>
  </si>
  <si>
    <t>OFFICE</t>
  </si>
  <si>
    <t>Address</t>
  </si>
  <si>
    <t>Contact</t>
  </si>
  <si>
    <t>Time Zone</t>
  </si>
  <si>
    <t>Inuvik - Canadian Helicopters</t>
  </si>
  <si>
    <t>867-669-4545</t>
  </si>
  <si>
    <t>WHITEHORSE</t>
  </si>
  <si>
    <t>91782 Alaska Highway Whitehorse, Yukon   Y1A 5X7</t>
  </si>
  <si>
    <t>867-393-6890</t>
  </si>
  <si>
    <t>TIME ZONE: PST</t>
  </si>
  <si>
    <t>Inuvik - Great Slave Helicopters</t>
  </si>
  <si>
    <t>867-678-2270</t>
  </si>
  <si>
    <t>YELLOWKNIFE</t>
  </si>
  <si>
    <t>5019 52 Street PO Box 2310 Yellowknife, NT   X1A  2P7</t>
  </si>
  <si>
    <t>867-669-4799</t>
  </si>
  <si>
    <t>TIME ZONE: PDT</t>
  </si>
  <si>
    <t>Norman Wells - Canadian Helicopters</t>
  </si>
  <si>
    <t>867-444-2222</t>
  </si>
  <si>
    <t>INUVIK</t>
  </si>
  <si>
    <t>777 Navy Road Inuvik NT</t>
  </si>
  <si>
    <t>867-777-2621</t>
  </si>
  <si>
    <t>TIME ZONE: MST</t>
  </si>
  <si>
    <t>Norman Wells - Sahtu Helicopters</t>
  </si>
  <si>
    <t>867-587-2827</t>
  </si>
  <si>
    <t>FT.SIMPSON</t>
  </si>
  <si>
    <t>PO Box 377 Fort Simpson, NT X0E 0N0</t>
  </si>
  <si>
    <t>867-695-2259</t>
  </si>
  <si>
    <t>TIME ZONE: MDT</t>
  </si>
  <si>
    <t>WSC Vehicle</t>
  </si>
  <si>
    <t>See "Field Crew Information"</t>
  </si>
  <si>
    <t>NORMAN WELLS</t>
  </si>
  <si>
    <t>6 Forestry Drive Norman Wells NT</t>
  </si>
  <si>
    <t>867-587-2441</t>
  </si>
  <si>
    <t>TIME ZONE: CST</t>
  </si>
  <si>
    <t>Yellowknife - Acasta Helicopters</t>
  </si>
  <si>
    <t>867-215-4444</t>
  </si>
  <si>
    <t>FORT SMITH</t>
  </si>
  <si>
    <t>354 CALDER AVENUE Fort Smith, NT X0E 0P0</t>
  </si>
  <si>
    <t>TIME ZONE: CDT</t>
  </si>
  <si>
    <t>Yellowknife - Air Tindi</t>
  </si>
  <si>
    <t>867-873-8218</t>
  </si>
  <si>
    <t xml:space="preserve">Yellowknife - Great Slave Helicopters </t>
  </si>
  <si>
    <t>867-837-1111</t>
  </si>
  <si>
    <t>Cambridge Bay - Rental Vehicle</t>
  </si>
  <si>
    <t>Iqaluit - Rental Vehicle</t>
  </si>
  <si>
    <t>Iqaluit - AANDC Vehicle</t>
  </si>
  <si>
    <t>Resolute - WSC ATV</t>
  </si>
  <si>
    <t>Resolute Bay - Kenn Borek Air</t>
  </si>
  <si>
    <t>867-252-3845</t>
  </si>
  <si>
    <t>Fort Simpson - Great Slave Helicopters</t>
  </si>
  <si>
    <t>867-695-2326</t>
  </si>
  <si>
    <t>Fort Simpson - Canadian Helicopters</t>
  </si>
  <si>
    <t>867-695-2424</t>
  </si>
  <si>
    <t>Iqaluit - Great Slave Helicopters</t>
  </si>
  <si>
    <t>867-873-2081</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</si>
  <si>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</si>
  <si>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</si>
  <si>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</si>
  <si>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</si>
  <si>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</si>
  <si>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</si>
  <si>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</si>
  <si>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</si>
  <si>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</si>
  <si>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</si>
  <si>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</si>
  <si>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</si>
  <si>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</si>
  <si>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</si>
  <si>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</si>
  <si>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Medical Alerts</t>
  </si>
  <si>
    <t>client id</t>
  </si>
  <si>
    <t>Last Name</t>
  </si>
  <si>
    <t>Select</t>
  </si>
  <si>
    <t>Roger Pilling</t>
  </si>
  <si>
    <t>Ft.Simpson</t>
  </si>
  <si>
    <t>roger.pilling@canada.ca</t>
  </si>
  <si>
    <t>2022 Ford F250 Blue Crew Cab with Canopy</t>
  </si>
  <si>
    <t>G12357</t>
  </si>
  <si>
    <t>Yes - See Notes</t>
  </si>
  <si>
    <t>Larry Greenland</t>
  </si>
  <si>
    <t>Inuvik</t>
  </si>
  <si>
    <t>867 777 2621</t>
  </si>
  <si>
    <t>8816 214 66094</t>
  </si>
  <si>
    <t>larry.greenland@canada.ca</t>
  </si>
  <si>
    <t>2011 Dodge 2500 Blue Crew Cab with Canopy</t>
  </si>
  <si>
    <t>F250</t>
  </si>
  <si>
    <t>Blue</t>
  </si>
  <si>
    <t>G12350</t>
  </si>
  <si>
    <t>No</t>
  </si>
  <si>
    <t>Aaron Donohue</t>
  </si>
  <si>
    <t>Whitehorse</t>
  </si>
  <si>
    <t>867 689 8460</t>
  </si>
  <si>
    <t>867 667 8459</t>
  </si>
  <si>
    <t>867 445 9085</t>
  </si>
  <si>
    <t>8816 234 45113</t>
  </si>
  <si>
    <t>aaron.donahue@ec.gc.ca</t>
  </si>
  <si>
    <t>2014 Ford F250 Blue Crew Cab with Canopy</t>
  </si>
  <si>
    <t>G12349</t>
  </si>
  <si>
    <t>Ben Lambert</t>
  </si>
  <si>
    <t>780 616 6379</t>
  </si>
  <si>
    <t>780 618 7762</t>
  </si>
  <si>
    <t>867 667 3170</t>
  </si>
  <si>
    <t>8816 214 66017</t>
  </si>
  <si>
    <t>benjamin.lambert@canada.ca</t>
  </si>
  <si>
    <t>2020 Ford F250 Blue Crew Cab with Canopy</t>
  </si>
  <si>
    <t>F350</t>
  </si>
  <si>
    <t>G12355</t>
  </si>
  <si>
    <t>Berenger Rethore</t>
  </si>
  <si>
    <t>867 688 5001</t>
  </si>
  <si>
    <t>867 667 3900</t>
  </si>
  <si>
    <t>867 334 4850</t>
  </si>
  <si>
    <t>8816 214 66022</t>
  </si>
  <si>
    <t>berenger.rethore@canada.ca</t>
  </si>
  <si>
    <t>2013 Ford F250 Blue Crew Cab with Canopy</t>
  </si>
  <si>
    <t>G12348</t>
  </si>
  <si>
    <t>Colin McCann</t>
  </si>
  <si>
    <t>867 334 5847</t>
  </si>
  <si>
    <t>867 333 5847</t>
  </si>
  <si>
    <t>867 393 6896</t>
  </si>
  <si>
    <t>8816 214 66021</t>
  </si>
  <si>
    <t>colin.mccann@ec.gc.ca</t>
  </si>
  <si>
    <t>2012 Ford F250 Blue Crew Cab with Canopy</t>
  </si>
  <si>
    <t>G12347</t>
  </si>
  <si>
    <t>Emilie-Jeanne Bercier</t>
  </si>
  <si>
    <t>867 689 5648</t>
  </si>
  <si>
    <t>867 393 6893</t>
  </si>
  <si>
    <t>306 537 3901</t>
  </si>
  <si>
    <t>emilie-jeanne.bercier@canada.ca</t>
  </si>
  <si>
    <t>2016 Ford F250 Blue Crew Cab with Canopy</t>
  </si>
  <si>
    <t>G12351</t>
  </si>
  <si>
    <t>Patrick Maltais</t>
  </si>
  <si>
    <t>867 332 7797</t>
  </si>
  <si>
    <t>867 393 6892</t>
  </si>
  <si>
    <t>867 335 7112</t>
  </si>
  <si>
    <t>8816 214 66015</t>
  </si>
  <si>
    <t xml:space="preserve"> pat.maltais@canada.ca</t>
  </si>
  <si>
    <t>2010 Ford F250 Blue Crew Cab with Canopy</t>
  </si>
  <si>
    <t>G12345</t>
  </si>
  <si>
    <t>Wade Hanna</t>
  </si>
  <si>
    <t>867 667 2085</t>
  </si>
  <si>
    <t>867 393 6890</t>
  </si>
  <si>
    <t>867-334-1622</t>
  </si>
  <si>
    <t>8816 214 66019</t>
  </si>
  <si>
    <t>wade.hanna@ec.gc.ca</t>
  </si>
  <si>
    <t>2011 Ford F250 Blue Crew Cab with Canopy</t>
  </si>
  <si>
    <t>G12346</t>
  </si>
  <si>
    <t>Derek Forsbloom</t>
  </si>
  <si>
    <t>Yellowknife</t>
  </si>
  <si>
    <t>867 446 6001</t>
  </si>
  <si>
    <t>867 669 4799</t>
  </si>
  <si>
    <t>867 446 1146</t>
  </si>
  <si>
    <t>derek.forsbloom@canada.ca</t>
  </si>
  <si>
    <t>Jason Friesen</t>
  </si>
  <si>
    <t>866 447 4066</t>
  </si>
  <si>
    <t>867 447 4066</t>
  </si>
  <si>
    <t>867 446 4937</t>
  </si>
  <si>
    <t>jason.friesen@canada.ca</t>
  </si>
  <si>
    <t>Micheal Kelly</t>
  </si>
  <si>
    <t>250 208 9196</t>
  </si>
  <si>
    <t>michael.kelly@canada.ca</t>
  </si>
  <si>
    <t>Ryan Lennie</t>
  </si>
  <si>
    <t>ryan.lennie@canada.ca</t>
  </si>
  <si>
    <t>Brian Yurris</t>
  </si>
  <si>
    <t>867 669 4778</t>
  </si>
  <si>
    <t>brian.yurris@canada.ca</t>
  </si>
  <si>
    <t>Luke Nixon</t>
  </si>
  <si>
    <t>867-669-4722</t>
  </si>
  <si>
    <t>luke.nixon@canada.ca</t>
  </si>
  <si>
    <t>Linh Nguyen</t>
  </si>
  <si>
    <t>867-669-4777</t>
  </si>
  <si>
    <t>linh.nguyen@canada.ca</t>
  </si>
  <si>
    <t>Ian Junker</t>
  </si>
  <si>
    <t>867-669-4789</t>
  </si>
  <si>
    <t>ian.junker@canada.ca</t>
  </si>
  <si>
    <t>Severe Peanut Allergy</t>
  </si>
  <si>
    <t>Marcena Croizer</t>
  </si>
  <si>
    <t>867-669-4784</t>
  </si>
  <si>
    <t>marcena.croizier@canada.ca</t>
  </si>
  <si>
    <t>Steve Morin</t>
  </si>
  <si>
    <t>867-669-4751</t>
  </si>
  <si>
    <t>steve.morin@canada.ca</t>
  </si>
  <si>
    <t>Bee Allergy</t>
  </si>
  <si>
    <t>Ben Fisher</t>
  </si>
  <si>
    <t>benjamin.fisher@canada.ca</t>
  </si>
  <si>
    <t>Kevin Mindus</t>
  </si>
  <si>
    <t>867-445-7797</t>
  </si>
  <si>
    <t>867-669-4780</t>
  </si>
  <si>
    <t>Kevin.Mindus@canada.ca</t>
  </si>
  <si>
    <t>Jason Myles</t>
  </si>
  <si>
    <t>705-875-8287</t>
  </si>
  <si>
    <t>867-669-4750</t>
  </si>
  <si>
    <t>jason.myles@canada.ca</t>
  </si>
  <si>
    <t>Darcy Bourassa</t>
  </si>
  <si>
    <t>867-444-8575</t>
  </si>
  <si>
    <t>867-669-4759</t>
  </si>
  <si>
    <t>Darcy.Bourassa@canada.ca</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</si>
  <si>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</si>
  <si>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</si>
  <si>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</si>
  <si>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</si>
  <si>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</si>
  <si>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</si>
  <si>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</si>
  <si>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</si>
  <si>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</si>
  <si>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</si>
  <si>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</si>
  <si>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</si>
  <si>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</si>
  <si>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</si>
  <si>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</si>
  <si>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</si>
  <si>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</si>
  <si>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</si>
  <si>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</si>
  <si>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</si>
  <si>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</si>
  <si>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</si>
  <si>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</si>
  <si>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</si>
  <si>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</si>
  <si>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</si>
  <si>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</si>
  <si>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</si>
  <si>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</si>
  <si>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t>Yes</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</si>
  <si>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</si>
  <si>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</si>
  <si>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</si>
  <si>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</si>
  <si>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</si>
  <si>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</si>
  <si>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</si>
  <si>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</si>
  <si>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</si>
  <si>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</si>
  <si>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</si>
  <si>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</si>
  <si>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</si>
  <si>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</si>
  <si>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</si>
  <si>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</si>
  <si>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</si>
  <si>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</si>
  <si>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</si>
  <si>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</si>
  <si>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</si>
  <si>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</si>
  <si>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</si>
  <si>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</si>
  <si>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</si>
  <si>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</si>
  <si>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</si>
  <si>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</si>
  <si>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</si>
  <si>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</si>
  <si>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</si>
  <si>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</si>
  <si>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</si>
  <si>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</si>
  <si>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</si>
  <si>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</si>
  <si>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</si>
  <si>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</si>
  <si>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</si>
  <si>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</si>
  <si>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</si>
  <si>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</si>
  <si>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</si>
  <si>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</si>
  <si>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</si>
  <si>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</si>
  <si>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</si>
  <si>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</si>
  <si>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</si>
  <si>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</si>
  <si>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</si>
  <si>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</si>
  <si>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</si>
  <si>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</si>
  <si>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</si>
  <si>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</si>
  <si>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</si>
  <si>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</si>
  <si>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</si>
  <si>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</si>
  <si>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</si>
  <si>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</si>
  <si>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</si>
  <si>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</si>
  <si>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</si>
  <si>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r>
      <t xml:space="preserve">Dubawnt River </t>
    </r>
    <r>
      <rPr>
        <sz val="12"/>
        <rFont val="Arial"/>
        <family val="2"/>
      </rPr>
      <t>above Dubawnt Lake</t>
    </r>
  </si>
  <si>
    <t xml:space="preserve"> 62°51'35.59"</t>
  </si>
  <si>
    <t>102°14'21.21"</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</si>
  <si>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</si>
  <si>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</si>
  <si>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</si>
  <si>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</si>
  <si>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</si>
  <si>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</si>
  <si>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</si>
  <si>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</si>
  <si>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</si>
  <si>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</si>
  <si>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</si>
  <si>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</si>
  <si>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</si>
  <si>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</si>
  <si>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</si>
  <si>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</si>
  <si>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</si>
  <si>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</si>
  <si>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</si>
  <si>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</si>
  <si>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</si>
  <si>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</si>
  <si>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</si>
  <si>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</si>
  <si>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</si>
  <si>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</si>
  <si>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</si>
  <si>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</si>
  <si>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</si>
  <si>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</si>
  <si>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</si>
  <si>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</si>
  <si>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</si>
  <si>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</si>
  <si>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</si>
  <si>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</si>
  <si>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</si>
  <si>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</si>
  <si>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</si>
  <si>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</si>
  <si>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</si>
  <si>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</si>
  <si>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</si>
  <si>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</si>
  <si>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</si>
  <si>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</si>
  <si>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</si>
  <si>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</si>
  <si>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</si>
  <si>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</si>
  <si>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</si>
  <si>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</si>
  <si>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</si>
  <si>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</si>
  <si>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</si>
  <si>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</si>
  <si>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</si>
  <si>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</si>
  <si>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</si>
  <si>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</si>
  <si>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</si>
  <si>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</si>
  <si>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</si>
  <si>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</si>
  <si>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</si>
  <si>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</si>
  <si>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</si>
  <si>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</si>
  <si>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</si>
  <si>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</si>
  <si>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</si>
  <si>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</si>
  <si>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</si>
  <si>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</si>
  <si>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</si>
  <si>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</si>
  <si>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</si>
  <si>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</si>
  <si>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</si>
  <si>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</si>
  <si>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</si>
  <si>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</si>
  <si>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</si>
  <si>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</si>
  <si>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</si>
  <si>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</si>
  <si>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</si>
  <si>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</si>
  <si>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</si>
  <si>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</si>
  <si>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</si>
  <si>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</si>
  <si>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</si>
  <si>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 xml:space="preserve">Lockhart River </t>
    </r>
    <r>
      <rPr>
        <sz val="12"/>
        <color indexed="8"/>
        <rFont val="Arial"/>
        <family val="2"/>
      </rPr>
      <t>above Outram Lake</t>
    </r>
  </si>
  <si>
    <t xml:space="preserve"> 64° 3'24.38"</t>
  </si>
  <si>
    <t>109°37'56.49"</t>
  </si>
  <si>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</si>
  <si>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</si>
  <si>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</si>
  <si>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</si>
  <si>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</si>
  <si>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</si>
  <si>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</si>
  <si>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</si>
  <si>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</si>
  <si>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</si>
  <si>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</si>
  <si>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</si>
  <si>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</si>
  <si>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</si>
  <si>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</si>
  <si>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</si>
  <si>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</si>
  <si>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</si>
  <si>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</si>
  <si>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</si>
  <si>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</si>
  <si>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</si>
  <si>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</si>
  <si>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</si>
  <si>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</si>
  <si>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</si>
  <si>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</si>
  <si>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</si>
  <si>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</si>
  <si>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</si>
  <si>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</si>
  <si>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</si>
  <si>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</si>
  <si>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</si>
  <si>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</si>
  <si>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</si>
  <si>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</si>
  <si>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</si>
  <si>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</si>
  <si>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</si>
  <si>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</si>
  <si>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</si>
  <si>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</si>
  <si>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</si>
  <si>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</si>
  <si>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</si>
  <si>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</si>
  <si>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</si>
  <si>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</si>
  <si>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</si>
  <si>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</si>
  <si>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</si>
  <si>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</si>
  <si>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</si>
  <si>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</si>
  <si>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</si>
  <si>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</si>
  <si>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</si>
  <si>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</si>
  <si>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</si>
  <si>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</si>
  <si>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</si>
  <si>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</si>
  <si>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</si>
  <si>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</si>
  <si>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</si>
  <si>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</si>
  <si>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</si>
  <si>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</si>
  <si>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</si>
  <si>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</si>
  <si>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</si>
  <si>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</si>
  <si>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</si>
  <si>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</si>
  <si>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</si>
  <si>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</si>
  <si>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</si>
  <si>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</si>
  <si>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</si>
  <si>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</si>
  <si>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</si>
  <si>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</si>
  <si>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</si>
  <si>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</si>
  <si>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</si>
  <si>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</si>
  <si>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</si>
  <si>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</si>
  <si>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</si>
  <si>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</si>
  <si>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</si>
  <si>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</si>
  <si>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</si>
  <si>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</si>
  <si>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</si>
  <si>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</si>
  <si>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</si>
  <si>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</si>
  <si>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 xml:space="preserve">Thelon River </t>
    </r>
    <r>
      <rPr>
        <sz val="12"/>
        <rFont val="Arial"/>
        <family val="2"/>
      </rPr>
      <t>at the outlet of Double Barrel Lake</t>
    </r>
  </si>
  <si>
    <t xml:space="preserve"> 62°34'3.51"</t>
  </si>
  <si>
    <t>104°50'9.22"</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</si>
  <si>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</si>
  <si>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</si>
  <si>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</si>
  <si>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</si>
  <si>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</si>
  <si>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</si>
  <si>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</si>
  <si>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</si>
  <si>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</si>
  <si>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</si>
  <si>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</si>
  <si>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</si>
  <si>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</si>
  <si>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</si>
  <si>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</si>
  <si>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</si>
  <si>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</si>
  <si>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</si>
  <si>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</si>
  <si>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</si>
  <si>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</si>
  <si>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</si>
  <si>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</si>
  <si>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</si>
  <si>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</si>
  <si>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</si>
  <si>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</si>
  <si>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</si>
  <si>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</si>
  <si>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</si>
  <si>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</si>
  <si>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</si>
  <si>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</si>
  <si>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</si>
  <si>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</si>
  <si>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</si>
  <si>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</si>
  <si>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</si>
  <si>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</si>
  <si>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</si>
  <si>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</si>
  <si>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</si>
  <si>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</si>
  <si>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</si>
  <si>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</si>
  <si>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</si>
  <si>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</si>
  <si>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</si>
  <si>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</si>
  <si>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</si>
  <si>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</si>
  <si>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</si>
  <si>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</si>
  <si>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</si>
  <si>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</si>
  <si>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</si>
  <si>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</si>
  <si>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</si>
  <si>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</si>
  <si>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</si>
  <si>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</si>
  <si>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</si>
  <si>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</si>
  <si>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</si>
  <si>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</si>
  <si>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</si>
  <si>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</si>
  <si>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</si>
  <si>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</si>
  <si>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</si>
  <si>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</si>
  <si>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</si>
  <si>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</si>
  <si>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</si>
  <si>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</si>
  <si>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</si>
  <si>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</si>
  <si>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</si>
  <si>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</si>
  <si>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</si>
  <si>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</si>
  <si>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</si>
  <si>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</si>
  <si>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</si>
  <si>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</si>
  <si>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</si>
  <si>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</si>
  <si>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</si>
  <si>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</si>
  <si>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</si>
  <si>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</si>
  <si>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</si>
  <si>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</si>
  <si>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</si>
  <si>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</si>
  <si>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</si>
  <si>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</si>
  <si>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</si>
  <si>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</si>
  <si>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</si>
  <si>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</si>
  <si>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</si>
  <si>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</si>
  <si>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</si>
  <si>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</si>
  <si>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</si>
  <si>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</si>
  <si>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</si>
  <si>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</si>
  <si>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</si>
  <si>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</si>
  <si>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</si>
  <si>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</si>
  <si>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</si>
  <si>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</si>
  <si>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</si>
  <si>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</si>
  <si>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</si>
  <si>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</si>
  <si>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</si>
  <si>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</si>
  <si>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</si>
  <si>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</si>
  <si>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</si>
  <si>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Office</t>
  </si>
  <si>
    <t>Home</t>
  </si>
  <si>
    <t>Atlin</t>
  </si>
  <si>
    <t>Brewery Bay Chalet</t>
  </si>
  <si>
    <t>250-651-0040</t>
  </si>
  <si>
    <t>Baker Lake</t>
  </si>
  <si>
    <t>Baker Lake Inn</t>
  </si>
  <si>
    <t>igloo Inn</t>
  </si>
  <si>
    <t>867-444-2223</t>
  </si>
  <si>
    <t>Carmacks</t>
  </si>
  <si>
    <t>Carmacks Hotel</t>
  </si>
  <si>
    <t>867-863-5221</t>
  </si>
  <si>
    <t>Mukluk Manor</t>
  </si>
  <si>
    <t>867-863-5232</t>
  </si>
  <si>
    <t>Destruction Bay</t>
  </si>
  <si>
    <t>Talbot Arms Motel</t>
  </si>
  <si>
    <t>867-841-4461</t>
  </si>
  <si>
    <t>Eagle Plaines</t>
  </si>
  <si>
    <t>Eagle Plains Hotel</t>
  </si>
  <si>
    <t>867-993-2453</t>
  </si>
  <si>
    <t xml:space="preserve">Faro </t>
  </si>
  <si>
    <t>Faro Studio Hotel</t>
  </si>
  <si>
    <t>867-994-3003</t>
  </si>
  <si>
    <t>Haines Junction</t>
  </si>
  <si>
    <t>Alcan Motor Inn</t>
  </si>
  <si>
    <t>867-634-2371</t>
  </si>
  <si>
    <t>Atlin Inn</t>
  </si>
  <si>
    <t>250-651-7546</t>
  </si>
  <si>
    <t>Mayo</t>
  </si>
  <si>
    <t>Bed Rock Motel</t>
  </si>
  <si>
    <t>867-996-2290</t>
  </si>
  <si>
    <t>North Star Motel</t>
  </si>
  <si>
    <t>867-996-2231</t>
  </si>
  <si>
    <t>Moose Creek</t>
  </si>
  <si>
    <t>Moose Creek Lodge</t>
  </si>
  <si>
    <t>867-996-2550</t>
  </si>
  <si>
    <t>Northern Rockies</t>
  </si>
  <si>
    <t>Double G Services</t>
  </si>
  <si>
    <t>250-776-3411</t>
  </si>
  <si>
    <t>Liard Hotsprings Lodge</t>
  </si>
  <si>
    <t>250-776-7349</t>
  </si>
  <si>
    <t>Northern Rockies Lodge</t>
  </si>
  <si>
    <t>250-776-3481</t>
  </si>
  <si>
    <t>Safari- Toad River</t>
  </si>
  <si>
    <t>250-232-5469</t>
  </si>
  <si>
    <t>Old Crow</t>
  </si>
  <si>
    <t>Water Survey Cabin</t>
  </si>
  <si>
    <t xml:space="preserve">staff cell phones </t>
  </si>
  <si>
    <t>Ross River</t>
  </si>
  <si>
    <t>Itzi Moutain Lodging</t>
  </si>
  <si>
    <t>867-969-2916</t>
  </si>
  <si>
    <t>Watston Lake</t>
  </si>
  <si>
    <t>a nice motel</t>
  </si>
  <si>
    <t>867-536-7222</t>
  </si>
  <si>
    <t>Big Horn Motel</t>
  </si>
  <si>
    <t>867-536-2020</t>
  </si>
  <si>
    <t>dragon den</t>
  </si>
  <si>
    <t>867 536-7115</t>
  </si>
  <si>
    <t>Accommodation Location</t>
  </si>
  <si>
    <t>Accommodation</t>
  </si>
  <si>
    <t>Phone #</t>
  </si>
  <si>
    <t>Select city, town, etc</t>
  </si>
  <si>
    <t>Select Accomodation</t>
  </si>
  <si>
    <t>Aishihik Area</t>
  </si>
  <si>
    <t>Teslin</t>
  </si>
  <si>
    <t>Nisutlin Trading Post</t>
  </si>
  <si>
    <t>867-390-2521</t>
  </si>
  <si>
    <t>Yukon Motel</t>
  </si>
  <si>
    <t>867-390-2575</t>
  </si>
  <si>
    <t>Dawson Peaks Resort</t>
  </si>
  <si>
    <t>867-390-2244</t>
  </si>
  <si>
    <t>Dragon Den</t>
  </si>
  <si>
    <t>Dawson City</t>
  </si>
  <si>
    <t>Eldorado Hotel</t>
  </si>
  <si>
    <t>867-993-5451</t>
  </si>
  <si>
    <t>Downtown Hotel</t>
  </si>
  <si>
    <t>867-993-5346</t>
  </si>
  <si>
    <t>Klondike Kates</t>
  </si>
  <si>
    <t>867-993-6527</t>
  </si>
  <si>
    <t>Triple J Hotel</t>
  </si>
  <si>
    <t>867-993-5323</t>
  </si>
  <si>
    <t>Ch'oo Deenjik Accommodations</t>
  </si>
  <si>
    <t>867-966-3008</t>
  </si>
  <si>
    <t>Porcupine Bed &amp; Breakfast</t>
  </si>
  <si>
    <t>867-966-3028</t>
  </si>
  <si>
    <t>Nunamiut Lodge</t>
  </si>
  <si>
    <t>867-793-2127</t>
  </si>
  <si>
    <t>Baker Lake Lodge</t>
  </si>
  <si>
    <t>867-793-2905</t>
  </si>
  <si>
    <t>Iglu Hotel</t>
  </si>
  <si>
    <t>867-793-2801</t>
  </si>
  <si>
    <t>867-678-2259</t>
  </si>
  <si>
    <t>Ft.Smith</t>
  </si>
  <si>
    <t>Pelican Rapids Inn</t>
  </si>
  <si>
    <t>867-872-2789</t>
  </si>
  <si>
    <t>Wood Buffalo Inn</t>
  </si>
  <si>
    <t>867-872-3222</t>
  </si>
  <si>
    <t>Remote Location</t>
  </si>
  <si>
    <t>WSC Line Cabin</t>
  </si>
  <si>
    <t>Inreach</t>
  </si>
  <si>
    <t>Kugluktuk</t>
  </si>
  <si>
    <t xml:space="preserve">Coppermine Inn </t>
  </si>
  <si>
    <t>867-982-3333</t>
  </si>
  <si>
    <t>Enokhok Inn</t>
  </si>
  <si>
    <t>867-982-3197</t>
  </si>
  <si>
    <t>Capital Suites - Iqaluit</t>
  </si>
  <si>
    <t>867-975-4000</t>
  </si>
  <si>
    <t>Frobisher Inn</t>
  </si>
  <si>
    <t>867-979-2222</t>
  </si>
  <si>
    <t>Discovery Inn</t>
  </si>
  <si>
    <t>867-979-4433</t>
  </si>
  <si>
    <t>Cambridge Bay</t>
  </si>
  <si>
    <t>Ublu Inn</t>
  </si>
  <si>
    <t>867-983-3214</t>
  </si>
  <si>
    <t>Resolute Bay</t>
  </si>
  <si>
    <t>South Camp Inn</t>
  </si>
  <si>
    <t>867-252-3737</t>
  </si>
  <si>
    <t>Qausuittuq Inns North</t>
  </si>
  <si>
    <t>+1-888-866-6784</t>
  </si>
  <si>
    <t>Polar Shelf</t>
  </si>
  <si>
    <t>STATION</t>
  </si>
  <si>
    <t>STATION#</t>
  </si>
  <si>
    <t>AREA</t>
  </si>
  <si>
    <t xml:space="preserve">Lat </t>
  </si>
  <si>
    <t>Long</t>
  </si>
  <si>
    <t>TYPE</t>
  </si>
  <si>
    <t>ACCESS</t>
  </si>
  <si>
    <t>Designation</t>
  </si>
  <si>
    <t>STATION STATUS</t>
  </si>
  <si>
    <t>Period of record(Years)</t>
  </si>
  <si>
    <t>Record length(Years)</t>
  </si>
  <si>
    <t>LINE CABINS</t>
  </si>
  <si>
    <t>CABLEWAYS</t>
  </si>
  <si>
    <t>FUEL CACHES</t>
  </si>
  <si>
    <t>Area Emergency Contact #</t>
  </si>
  <si>
    <t>AISHIHIK LAKE NEAR AISHIHIK</t>
  </si>
  <si>
    <t>08AA012</t>
  </si>
  <si>
    <t>YT</t>
  </si>
  <si>
    <t>12HRC</t>
  </si>
  <si>
    <t>YEC</t>
  </si>
  <si>
    <t>ACTIVE</t>
  </si>
  <si>
    <t>Whitehorse RCMP 911 or 867-667-5551</t>
  </si>
  <si>
    <t>AISHIHIK LAKE NEAR WHITEHORSE</t>
  </si>
  <si>
    <t>08AA005</t>
  </si>
  <si>
    <t>AISHIHIK RIVER BELOW AISHIHIK LAKE</t>
  </si>
  <si>
    <t>08AA010</t>
  </si>
  <si>
    <t>12QRC</t>
  </si>
  <si>
    <t>YES</t>
  </si>
  <si>
    <t>ALSEK RIVER ABOVE BATES RIVER</t>
  </si>
  <si>
    <t>08AB001</t>
  </si>
  <si>
    <t>FT</t>
  </si>
  <si>
    <t>ANDERSON RIVER NEAR LAC MAUNOIR</t>
  </si>
  <si>
    <t>10NB001</t>
  </si>
  <si>
    <t>NWT</t>
  </si>
  <si>
    <t>Norman Wells RCMP 1-867-587-1111</t>
  </si>
  <si>
    <t>ANDERSON RIVER BELOW CARNWATH RIVER</t>
  </si>
  <si>
    <t>10NC001</t>
  </si>
  <si>
    <t>QRS</t>
  </si>
  <si>
    <t>RMT</t>
  </si>
  <si>
    <t>F</t>
  </si>
  <si>
    <t>1969-2017</t>
  </si>
  <si>
    <t>Yellowknife RCMP 1 867 669 1111</t>
  </si>
  <si>
    <t>APEX RIVER AT APEX</t>
  </si>
  <si>
    <t>10UH002</t>
  </si>
  <si>
    <t>NU</t>
  </si>
  <si>
    <t>QRC</t>
  </si>
  <si>
    <t>T</t>
  </si>
  <si>
    <t>Iqaluit RCMP 1-867-979-0123</t>
  </si>
  <si>
    <t>ARCTIC RED RIVER NEAR THE MOUTH</t>
  </si>
  <si>
    <t>10LA002</t>
  </si>
  <si>
    <t>1968-2017</t>
  </si>
  <si>
    <t>ATLIN RIVER NEAR ATLIN</t>
  </si>
  <si>
    <t>09AA009</t>
  </si>
  <si>
    <t>BC</t>
  </si>
  <si>
    <t>BABBAGE RIVER BELOW CARIBOU RIVER</t>
  </si>
  <si>
    <t>10MD002</t>
  </si>
  <si>
    <t>BACK RIVER ABOVE HERMANN RIVER</t>
  </si>
  <si>
    <t>10RC001</t>
  </si>
  <si>
    <t>Baker Lake RCMP 1-867-793-0123</t>
  </si>
  <si>
    <t>BACK RIVER BELOW BEECHY LAKE</t>
  </si>
  <si>
    <t>10RA001</t>
  </si>
  <si>
    <t>BAILLIE RIVER NEAR THE MOUTH</t>
  </si>
  <si>
    <t xml:space="preserve">10RA002 </t>
  </si>
  <si>
    <t>BAKER CREEK AT OUTLET OF LOWER MARTIN LAKE</t>
  </si>
  <si>
    <t>07SB013</t>
  </si>
  <si>
    <t xml:space="preserve">RMT  </t>
  </si>
  <si>
    <t>AANDC-NT</t>
  </si>
  <si>
    <t>1983-2017</t>
  </si>
  <si>
    <t>BAKER LAKE AIRPORT FUEL</t>
  </si>
  <si>
    <t>BARNSTON RIVER NEAR THE MOUTH</t>
  </si>
  <si>
    <t>07SC005</t>
  </si>
  <si>
    <t>2010-2017</t>
  </si>
  <si>
    <t>BEAULIEU RIVER NEAR THE MOUTH</t>
  </si>
  <si>
    <t>07SC001</t>
  </si>
  <si>
    <t>1937-2017</t>
  </si>
  <si>
    <t>BEAVER RIVER BELOW MATSON CREEK</t>
  </si>
  <si>
    <t>09DB001</t>
  </si>
  <si>
    <t>BEAVER RIVER BELOW WHITEFISH</t>
  </si>
  <si>
    <t>10BD001</t>
  </si>
  <si>
    <t>BENNETT LAKE AT CARCROSS</t>
  </si>
  <si>
    <t>09AA004</t>
  </si>
  <si>
    <t>BIG CREEK AT KM 1084.8 ALASKA HIGHWAY</t>
  </si>
  <si>
    <t>10AA005</t>
  </si>
  <si>
    <t>BIG CREEK NEAR THE MOUTH</t>
  </si>
  <si>
    <t>09AH003</t>
  </si>
  <si>
    <t>BIG LAKE AT TAGLU ISLAND</t>
  </si>
  <si>
    <t>10LC020</t>
  </si>
  <si>
    <t>HRC</t>
  </si>
  <si>
    <t>2006-2017</t>
  </si>
  <si>
    <t>Sachs Harbour RCMP 1-867-690-1111</t>
  </si>
  <si>
    <t>BIG RIVER ABOVE EGG RIVER</t>
  </si>
  <si>
    <t>10TA001</t>
  </si>
  <si>
    <t>1975-2017</t>
  </si>
  <si>
    <t>BIG SALMON RIVER NEAR CARMACKS</t>
  </si>
  <si>
    <t>09AG001</t>
  </si>
  <si>
    <t>12QNC</t>
  </si>
  <si>
    <t>BIRCH RIVER AT HIGHWAY NO. 7</t>
  </si>
  <si>
    <t>10ED003</t>
  </si>
  <si>
    <t>NOR</t>
  </si>
  <si>
    <t>1974-2017</t>
  </si>
  <si>
    <t>BLACKSTONE RIVER AT HIGHWAY 7</t>
  </si>
  <si>
    <t xml:space="preserve">10ED007  </t>
  </si>
  <si>
    <t>1991-2017</t>
  </si>
  <si>
    <t>BLACKSTONE RIVER NEAR CHAPMAN LAKE AIRSTRIP</t>
  </si>
  <si>
    <t>10MA003</t>
  </si>
  <si>
    <t>BLUEFISH LAKE NEAR YELLOWKNIFE</t>
  </si>
  <si>
    <t>07SB015</t>
  </si>
  <si>
    <t>NTPC</t>
  </si>
  <si>
    <t>1998-2017</t>
  </si>
  <si>
    <t>BONNET PLUME RIVER ABOVE GILLESPIE CREEK</t>
  </si>
  <si>
    <t>10MB004</t>
  </si>
  <si>
    <t>BOSWORTH CREEK NEAR NORMAN WELLS</t>
  </si>
  <si>
    <t>10KA007</t>
  </si>
  <si>
    <t>1980-2017</t>
  </si>
  <si>
    <t>BROWN RIVER AT OUTLET OF BROWN LAKE</t>
  </si>
  <si>
    <t>06OA007</t>
  </si>
  <si>
    <t>BUFFALO RIVER AT HIGHWAY #5</t>
  </si>
  <si>
    <t>07PA001</t>
  </si>
  <si>
    <t>Recon</t>
  </si>
  <si>
    <t>BURNSIDE RIVER NEAR THE MOUTH</t>
  </si>
  <si>
    <t>10QC001</t>
  </si>
  <si>
    <t>CAMERON RIVER BELOW REID LAKE</t>
  </si>
  <si>
    <t>07SB010</t>
  </si>
  <si>
    <t>CAMSELL RIVER AT OUTLET OF CLUT LAKE</t>
  </si>
  <si>
    <t>10JA002</t>
  </si>
  <si>
    <t>1933-2017</t>
  </si>
  <si>
    <t>CAMSELL RIVER ABOVE LAC STE. CROIX</t>
  </si>
  <si>
    <t>10JA003</t>
  </si>
  <si>
    <t>CANYON CREEK NEAR PIPELINE CROSSING</t>
  </si>
  <si>
    <t>10KA009</t>
  </si>
  <si>
    <t>2005-2017</t>
  </si>
  <si>
    <t>CARCAJOU RIVER BELOW IMPERIAL RIVER</t>
  </si>
  <si>
    <t>10KB001</t>
  </si>
  <si>
    <t>1976-2017</t>
  </si>
  <si>
    <t>CARIBOU CREEK ABOVE HIGHWAY NO.8 (Dempster Hwy)</t>
  </si>
  <si>
    <t>10LC007</t>
  </si>
  <si>
    <t xml:space="preserve">QRC       </t>
  </si>
  <si>
    <t>CARIBOU RIVER ABOVE BABBAGE CREEK</t>
  </si>
  <si>
    <t>10MD003</t>
  </si>
  <si>
    <t>CARNWATH RIVER BELOW ANDREW RIVER</t>
  </si>
  <si>
    <t>10NA001</t>
  </si>
  <si>
    <t>CHICK CREEK ABOVE CHICK LAKE</t>
  </si>
  <si>
    <t>10KD009</t>
  </si>
  <si>
    <t>CONTWOYTO LAKE AT LUPIN MINE</t>
  </si>
  <si>
    <t>10QC003</t>
  </si>
  <si>
    <t>COPPERMINE RIVER ABOVE COPPER CREEK</t>
  </si>
  <si>
    <t>10PC004</t>
  </si>
  <si>
    <t>Kugluktuk RCMP 1 867 982 1111</t>
  </si>
  <si>
    <t>COPPERMINE RIVER AT OUTLET OF  POINT LAKE</t>
  </si>
  <si>
    <t xml:space="preserve">10PB001 </t>
  </si>
  <si>
    <t xml:space="preserve">QRC        </t>
  </si>
  <si>
    <t>1964-2017</t>
  </si>
  <si>
    <t>COPPERMINE RIVER BELOW DESTEFFANY LAKE</t>
  </si>
  <si>
    <t>10PA001</t>
  </si>
  <si>
    <t>1994-2017</t>
  </si>
  <si>
    <t>DEZADEASH RIVER AT HAINES JUNCTION</t>
  </si>
  <si>
    <t>08AA003</t>
  </si>
  <si>
    <t>DONJEK RIVER BELOW KLUANE RIVER</t>
  </si>
  <si>
    <t>09CA003</t>
  </si>
  <si>
    <t>DISCONTINUED</t>
  </si>
  <si>
    <t>DRURY CREEK AT KM 469 R CAMPBELL HIGHWAY</t>
  </si>
  <si>
    <t>09AH005</t>
  </si>
  <si>
    <t>DUBAWNT LINE CABIN</t>
  </si>
  <si>
    <t>DUBAWNT RIVER ABOVE DUBAWNT LAKE</t>
  </si>
  <si>
    <t>06KB003</t>
  </si>
  <si>
    <t>DUBAWNT RIVER AT OUTLET OF MARJORIE LAKE</t>
  </si>
  <si>
    <t>06KC003</t>
  </si>
  <si>
    <t xml:space="preserve">QRS       </t>
  </si>
  <si>
    <t>DUKE RIVER NEAR THE MOUTH</t>
  </si>
  <si>
    <t>09CA004</t>
  </si>
  <si>
    <t>DUNCAN LAKE NEAR YELLOWKNIFE</t>
  </si>
  <si>
    <t>07SB012</t>
  </si>
  <si>
    <t>EAGLE RIVER AT DEMPSTER HIGHWAY BRIDGE</t>
  </si>
  <si>
    <t>09FB002</t>
  </si>
  <si>
    <t>ELLICE RIVER NEAR THE MOUTH</t>
  </si>
  <si>
    <t>10QD001</t>
  </si>
  <si>
    <t>ENNADAI LAKE NEAR ENNADAI, Site #2</t>
  </si>
  <si>
    <t>06LA003</t>
  </si>
  <si>
    <t xml:space="preserve">HRC       </t>
  </si>
  <si>
    <t>FAIRY LAKE RIVER NEAR OUTLET OF NAPAKTULIK LAKE</t>
  </si>
  <si>
    <t>10PC005</t>
  </si>
  <si>
    <t>FIRTH RIVER NEAR THE MOUTH</t>
  </si>
  <si>
    <t>10MC001</t>
  </si>
  <si>
    <t>12QRS</t>
  </si>
  <si>
    <t>PARKS CANADA</t>
  </si>
  <si>
    <t>FLAT RIVER NEAR THE MOUTH</t>
  </si>
  <si>
    <t xml:space="preserve">10EA003     </t>
  </si>
  <si>
    <t>1960-2017</t>
  </si>
  <si>
    <t>FORT PROVIDENCE AIRPORT</t>
  </si>
  <si>
    <t>FORT SMITH AIRPORT</t>
  </si>
  <si>
    <t>FORTYMILE RIVER NEAR THE NORTH</t>
  </si>
  <si>
    <t>09EC002</t>
  </si>
  <si>
    <t>FRANCES RIVER NEAR WATSON LAKE</t>
  </si>
  <si>
    <t>10AB001</t>
  </si>
  <si>
    <t xml:space="preserve">FRESHWATER CREEK NEAR CAMBRIDGE BAY </t>
  </si>
  <si>
    <t>10TF001</t>
  </si>
  <si>
    <t>GILTANA CREEK NEAR THE MOUTH</t>
  </si>
  <si>
    <t>08AA009</t>
  </si>
  <si>
    <t>GREAT BEAR LAKE AT HORNBY BAY</t>
  </si>
  <si>
    <t>10JE002</t>
  </si>
  <si>
    <t>GREAT BEAR RIVER AT OUTLET OF GREAT BEAR LAKE</t>
  </si>
  <si>
    <t>10JC003</t>
  </si>
  <si>
    <t>1961-2017</t>
  </si>
  <si>
    <t>GREAT SLAVE LAKE AT HAY RIVER</t>
  </si>
  <si>
    <t>07OB002</t>
  </si>
  <si>
    <t>1959-2017</t>
  </si>
  <si>
    <t>Hay River RCMP 1-867-874-1111</t>
  </si>
  <si>
    <t>GREAT SLAVE LAKE AT YELLOWKNIFE BAY</t>
  </si>
  <si>
    <t xml:space="preserve">07SB001 </t>
  </si>
  <si>
    <t xml:space="preserve">HRC        </t>
  </si>
  <si>
    <t>1934-2017</t>
  </si>
  <si>
    <t>HANBURY RIVER ABOVE HOARE LAKE</t>
  </si>
  <si>
    <t>06JB001</t>
  </si>
  <si>
    <t>1971-2017</t>
  </si>
  <si>
    <t>HANS CREEK ABOVE ESKIMO LAKES    (NHRI)</t>
  </si>
  <si>
    <t xml:space="preserve">10ND004 </t>
  </si>
  <si>
    <t>1988-2017</t>
  </si>
  <si>
    <t>HARE INDIAN RIVER NEAR FT. GOOD HOPE</t>
  </si>
  <si>
    <t>10LD004</t>
  </si>
  <si>
    <t>HAVIPAK CREEK NEAR INUVIK    (NHRI)</t>
  </si>
  <si>
    <t>10LC017</t>
  </si>
  <si>
    <t>1993-2017</t>
  </si>
  <si>
    <t>HAY RIVER AIRPORT</t>
  </si>
  <si>
    <t>HAY RIVER NEAR ALTA/NWT BOUNDARY</t>
  </si>
  <si>
    <t>07OB008</t>
  </si>
  <si>
    <t>HRS</t>
  </si>
  <si>
    <t>1986-2017</t>
  </si>
  <si>
    <t>HAY RIVER NEAR HAY RIVER</t>
  </si>
  <si>
    <t>07OB001</t>
  </si>
  <si>
    <t>1921-2017</t>
  </si>
  <si>
    <t>HESS RIVER ABOVE GILLESPIE CREEK</t>
  </si>
  <si>
    <t>09DA001</t>
  </si>
  <si>
    <t>HOARFROST RIVER NEAR THE MOUTH</t>
  </si>
  <si>
    <t>07SC004</t>
  </si>
  <si>
    <t>HORN RIVER NEAR FORT PROVIDENCE</t>
  </si>
  <si>
    <t>10FC001</t>
  </si>
  <si>
    <t>HORNADAY RIVER NEAR THE PARK BOUNDARY</t>
  </si>
  <si>
    <t>10OB001</t>
  </si>
  <si>
    <t>Heritage</t>
  </si>
  <si>
    <t>1999-2017</t>
  </si>
  <si>
    <t>HORTON RIVER NEAR THE MOUTH</t>
  </si>
  <si>
    <t>10OA001</t>
  </si>
  <si>
    <t xml:space="preserve">HYLAND RIVER AT KM 108.5 NAHANNI RANGE ROAD </t>
  </si>
  <si>
    <t>10AD002</t>
  </si>
  <si>
    <t>IBEX RIVER NEAR WHITEHORSE</t>
  </si>
  <si>
    <t>09AC007</t>
  </si>
  <si>
    <t>INDIAN RIVER ABOVE THE MOUTH</t>
  </si>
  <si>
    <t>09EB003</t>
  </si>
  <si>
    <t>INDIN RIVER ABOVE CHALCO LAKE</t>
  </si>
  <si>
    <t>07SA004</t>
  </si>
  <si>
    <t>1997-2017</t>
  </si>
  <si>
    <t>INFLOW TO LAKE GERALDINE NEAR IQALIUT</t>
  </si>
  <si>
    <t>10UH012</t>
  </si>
  <si>
    <t>CITY IF IQALUIT</t>
  </si>
  <si>
    <t>JEAN-MARIE RIVER AT HIGHWAY NO. 1</t>
  </si>
  <si>
    <t>10FB005</t>
  </si>
  <si>
    <t>1972-2017</t>
  </si>
  <si>
    <t>JOHNNY HOE RIVER ABOVE LAC STE THERESE</t>
  </si>
  <si>
    <t>10JB001</t>
  </si>
  <si>
    <t>JUNGLE RIDGE CREEK NEAR THE MOUTH</t>
  </si>
  <si>
    <t>10KA006</t>
  </si>
  <si>
    <t>1979-2017</t>
  </si>
  <si>
    <t>KAKISA RIVER AT OUTLET OF KAKISA LAKE  (GNWT PWS)</t>
  </si>
  <si>
    <t>07UC001</t>
  </si>
  <si>
    <t>1962-2017</t>
  </si>
  <si>
    <t>Fort Providence RCMP 1-867-699-1111</t>
  </si>
  <si>
    <t>KAZAN RIVER ABOVE KAZAN FALLS</t>
  </si>
  <si>
    <t>06LC001</t>
  </si>
  <si>
    <t>KAZAN RIVER AT OUTLET OF ENNADAI LAKE</t>
  </si>
  <si>
    <t>06LA001</t>
  </si>
  <si>
    <t xml:space="preserve">QRC      </t>
  </si>
  <si>
    <t>KEELE  RIVER ABOVE TWITYA RIVER</t>
  </si>
  <si>
    <t xml:space="preserve">10HA004 </t>
  </si>
  <si>
    <t>KING CREEK AT KM 20.0 NAHANNI RANGE ROAD</t>
  </si>
  <si>
    <t>10AB003</t>
  </si>
  <si>
    <t>KLONDIKE RIVER ABOVE BONANZA CREEK</t>
  </si>
  <si>
    <t>09EA003</t>
  </si>
  <si>
    <t>KLONDIKE RIVER AT ROCK CREEK</t>
  </si>
  <si>
    <t>09EA006</t>
  </si>
  <si>
    <t>6HRS</t>
  </si>
  <si>
    <t>KLUANE LAKE NEAR BURWASH LANDING</t>
  </si>
  <si>
    <t>09CA001</t>
  </si>
  <si>
    <t>KLUANE RIVER AT OUTLET OF KLUANE LAKE</t>
  </si>
  <si>
    <t>09CA002</t>
  </si>
  <si>
    <t>LA MARTRE RIVER BELOW OUTLET OF LAC LA MARTRE</t>
  </si>
  <si>
    <t>07TA001</t>
  </si>
  <si>
    <t>LABICHE RIVER AT THE YUKON/BC BOUNDARY</t>
  </si>
  <si>
    <t>10DB001</t>
  </si>
  <si>
    <t>LAKE GERALDINE NEAR IQALIUT</t>
  </si>
  <si>
    <t>10UH013</t>
  </si>
  <si>
    <t>LAKE LABERGE NEAR WHITEHORSE</t>
  </si>
  <si>
    <t>09AB010</t>
  </si>
  <si>
    <t xml:space="preserve">LIARD RIVER AT FORT LIARD </t>
  </si>
  <si>
    <t>10ED001</t>
  </si>
  <si>
    <t>1942-2017</t>
  </si>
  <si>
    <t>LIARD RIVER AT LOWER CROSSING</t>
  </si>
  <si>
    <t>10BE001</t>
  </si>
  <si>
    <t>LIARD RIVER AT UPPER CROSSING</t>
  </si>
  <si>
    <t>10AA001</t>
  </si>
  <si>
    <t>LIARD RIVER BELOW SCURVY CREEK</t>
  </si>
  <si>
    <t>10AA006</t>
  </si>
  <si>
    <t>LIARD RIVER NEAR THE MOUTH</t>
  </si>
  <si>
    <t>10ED002</t>
  </si>
  <si>
    <t xml:space="preserve">QRC           </t>
  </si>
  <si>
    <t>LITTLE SOUTH KLONDIKE RIVER BELOW ROSS CREEK</t>
  </si>
  <si>
    <t>09EA005</t>
  </si>
  <si>
    <t>LOCKHART LAKE FUEL</t>
  </si>
  <si>
    <t>LOCKHART RIVER ABOVE OUTRAM LAKES</t>
  </si>
  <si>
    <t>07RB001</t>
  </si>
  <si>
    <t>LOCKHART RIVER AT MACKAY LAKE OUTLET</t>
  </si>
  <si>
    <t>07RA001</t>
  </si>
  <si>
    <t xml:space="preserve">LOCKHART RIVER AT OUTLET OF ARTILLERY LAKE </t>
  </si>
  <si>
    <t>07RD001</t>
  </si>
  <si>
    <t>1944-2017</t>
  </si>
  <si>
    <t>LOON RIVER NEAR THE ARCTIC CIRCLE</t>
  </si>
  <si>
    <t>10LB004</t>
  </si>
  <si>
    <t>2003-2017</t>
  </si>
  <si>
    <t>LUBBOCK RIVER NEAR ATLIN</t>
  </si>
  <si>
    <t>09AA007</t>
  </si>
  <si>
    <t>MACKENZIE RIVER (EAST CH) ABV KITTIGAZUIT BAY</t>
  </si>
  <si>
    <t>10LC013</t>
  </si>
  <si>
    <t>1982-2017</t>
  </si>
  <si>
    <t xml:space="preserve">MACKENZIE RIVER (EAST CHANNEL) AT INUVIK </t>
  </si>
  <si>
    <t xml:space="preserve">10LC002 </t>
  </si>
  <si>
    <t xml:space="preserve">NOR </t>
  </si>
  <si>
    <t>MACKENZIE RIVER (KUMAK CH) BELOW MIDDLE CH</t>
  </si>
  <si>
    <t>10LC019</t>
  </si>
  <si>
    <t>1996-2017</t>
  </si>
  <si>
    <t>MACKENZIE RIVER (MIDDLE CH) AT TUNUNUK POINT</t>
  </si>
  <si>
    <t>10LC012</t>
  </si>
  <si>
    <t xml:space="preserve">RMT </t>
  </si>
  <si>
    <t>MACKENZIE RIVER (MIDDLE CH) BELOW RAYMOND CH</t>
  </si>
  <si>
    <t>10MC008</t>
  </si>
  <si>
    <t>MACKENZIE RIVER (NAPOIAK CH) ABOVE SHALLOW BAY</t>
  </si>
  <si>
    <t>10MC023</t>
  </si>
  <si>
    <t>MACKENZIE RIVER (PEEL CHANNEL) ABOVE AKLAVIK</t>
  </si>
  <si>
    <t>10MC003</t>
  </si>
  <si>
    <t>MACKENZIE RIVER (REINDEER CH) AT ELLICE ISLAND</t>
  </si>
  <si>
    <t>10MC011</t>
  </si>
  <si>
    <t>MACKENZIE RIVER AT ARCTIC RED RIVER</t>
  </si>
  <si>
    <t xml:space="preserve">10LC014 </t>
  </si>
  <si>
    <t>1985-2017</t>
  </si>
  <si>
    <t>MACKENZIE RIVER AT CONFLUENCE OF EAST CHANNEL</t>
  </si>
  <si>
    <t>10LC015</t>
  </si>
  <si>
    <t>MACKENZIE RIVER AT FORT GOOD HOPE</t>
  </si>
  <si>
    <t>10LD001</t>
  </si>
  <si>
    <t>CCG</t>
  </si>
  <si>
    <t>1963-2017</t>
  </si>
  <si>
    <t>MACKENZIE RIVER AT FORT PROVIDENCE</t>
  </si>
  <si>
    <t>10FB001</t>
  </si>
  <si>
    <t>1958-2017</t>
  </si>
  <si>
    <t>MACKENZIE RIVER AT FORT SIMPSON</t>
  </si>
  <si>
    <t>10GC001</t>
  </si>
  <si>
    <t>1938-2017</t>
  </si>
  <si>
    <t xml:space="preserve">MACKENZIE RIVER AT NORMAN WELLS </t>
  </si>
  <si>
    <t xml:space="preserve">10KA001      </t>
  </si>
  <si>
    <t>1943-2017</t>
  </si>
  <si>
    <t>MACKENZIE RIVER AT SANS SAULT RAPIDS</t>
  </si>
  <si>
    <t>10KD001</t>
  </si>
  <si>
    <t>MACKENZIE RIVER AT STRONG POINT</t>
  </si>
  <si>
    <t>10FB006</t>
  </si>
  <si>
    <t xml:space="preserve">QRC </t>
  </si>
  <si>
    <t>MACKENZIE RIVER KULUARPAK CH AT TAGLU ISLAND</t>
  </si>
  <si>
    <t>10LC021</t>
  </si>
  <si>
    <t xml:space="preserve">MACKENZIE RIVER OUTFLOW MIDDLE CHANNEL </t>
  </si>
  <si>
    <t>10MC010</t>
  </si>
  <si>
    <t>MACMILLAN RIVER NEAR THE MOUTH</t>
  </si>
  <si>
    <t>09BB002</t>
  </si>
  <si>
    <t>MARIAN RIVER BELOW HESLOP LAKE</t>
  </si>
  <si>
    <t>07TB002</t>
  </si>
  <si>
    <t>MARSH LAKE NEAR WHITEHORSE</t>
  </si>
  <si>
    <t>09AB004</t>
  </si>
  <si>
    <t xml:space="preserve">MARTIN RIVER AT HIGHWAY NO. 1 </t>
  </si>
  <si>
    <t>10GC003</t>
  </si>
  <si>
    <t>MAYO LAKE NEAR THE OUTLET</t>
  </si>
  <si>
    <t>09DC005</t>
  </si>
  <si>
    <t>M'CLINTOCK RIVER NEAR WHITEHORSE</t>
  </si>
  <si>
    <t>09AB008</t>
  </si>
  <si>
    <t>MCQUESTEN RIVER NEAR THE MOUTH</t>
  </si>
  <si>
    <t>09DD004</t>
  </si>
  <si>
    <t>MEADOWBANK  RIVER ABOVE NANAU RIVER</t>
  </si>
  <si>
    <t>10RC002</t>
  </si>
  <si>
    <t>MOON CREEK NEAR THE OUTLET OF MOON LAKE</t>
  </si>
  <si>
    <t>09AA018</t>
  </si>
  <si>
    <t>MORELY RIVER AT KM 1251 ALASKA HIGHWAY</t>
  </si>
  <si>
    <t>09AE006</t>
  </si>
  <si>
    <t>MOUNTAIN RIVER BELOW CAMBRIAN CREEK</t>
  </si>
  <si>
    <t>10KC001</t>
  </si>
  <si>
    <t>NISLING RIVER BELOW ONION CREEK</t>
  </si>
  <si>
    <t>09CA006</t>
  </si>
  <si>
    <t>NISUTLN RIVER ABOVE WOLF RIVER</t>
  </si>
  <si>
    <t>09AD001</t>
  </si>
  <si>
    <t>NONACHO LAKE NEAR LUTSEL K’E (SNOWDRIFT)</t>
  </si>
  <si>
    <t>07QD002</t>
  </si>
  <si>
    <t>NORDENSKIOLD RIVER BELOW ROWLINSON CREEK</t>
  </si>
  <si>
    <t>09AH004</t>
  </si>
  <si>
    <t>NORTH KLONDIKE RIVER NEAR THE MOUTH</t>
  </si>
  <si>
    <t>09EA004</t>
  </si>
  <si>
    <t>OCHRE RIVER NEAR THE MOUTH</t>
  </si>
  <si>
    <t>10HC008</t>
  </si>
  <si>
    <t>OLD CROW CABIN</t>
  </si>
  <si>
    <t>OLD CROW RIVER NEAR THE MOUTH</t>
  </si>
  <si>
    <t>09FC001</t>
  </si>
  <si>
    <t>OLGILVIE CREEK AT KM 197.9 DEMPSTER HIGHWAY</t>
  </si>
  <si>
    <t>10MA002</t>
  </si>
  <si>
    <t>OSCAR CREEK NEAR NORMAN WELLS</t>
  </si>
  <si>
    <t>10KA008</t>
  </si>
  <si>
    <t>PEACE RIVER AT PEACE POINT (Alberta)</t>
  </si>
  <si>
    <t>07KC001</t>
  </si>
  <si>
    <t>Fort Smith RCMP 1 867 872 1111</t>
  </si>
  <si>
    <t>PEEL RIVER ABOVE CANYON CREEK</t>
  </si>
  <si>
    <t>10MA001</t>
  </si>
  <si>
    <t>PEEL RIVER ABOVE FORT MCPHERSON</t>
  </si>
  <si>
    <t>10MC002</t>
  </si>
  <si>
    <t>PEEL RIVER AT FROG CREEK</t>
  </si>
  <si>
    <t>10MC022</t>
  </si>
  <si>
    <t>PELLEY RIVER AT ROSS RIVER</t>
  </si>
  <si>
    <t>09BC002</t>
  </si>
  <si>
    <t>12HNC</t>
  </si>
  <si>
    <t>PELLEY RIVER BELOW FORTIN CREEK</t>
  </si>
  <si>
    <t>09BA002</t>
  </si>
  <si>
    <t>PELLY RIVER AT PELLY CROSSING</t>
  </si>
  <si>
    <t>09BC001</t>
  </si>
  <si>
    <t>PELLY RIVER BELOW VANGORDA CREEK</t>
  </si>
  <si>
    <t>09BC004</t>
  </si>
  <si>
    <t>PENNINGTON LAKE FUEL CACHE</t>
  </si>
  <si>
    <t>POINT LAKE CABIN</t>
  </si>
  <si>
    <t>POINT LAKE NEAR THE OUTLET</t>
  </si>
  <si>
    <t>10PB003</t>
  </si>
  <si>
    <t>PORCUPINE RIVER BELOW BELL RIVER</t>
  </si>
  <si>
    <t>09FB001</t>
  </si>
  <si>
    <t>PORCUPINE RIVER BELOW OLD CROW RIVER</t>
  </si>
  <si>
    <t>09FD003</t>
  </si>
  <si>
    <t>PORCUPINE RIVER NEAR INTERNATIONAL BOUNDARY</t>
  </si>
  <si>
    <t>09FD002</t>
  </si>
  <si>
    <t>PRAIRIE CREEK AT CADILLAC MINE</t>
  </si>
  <si>
    <t>10EC002</t>
  </si>
  <si>
    <t>Canadian Zinc</t>
  </si>
  <si>
    <t>PRELUDE LAKE NEAR YELLOWKNIFE</t>
  </si>
  <si>
    <t>07SB017</t>
  </si>
  <si>
    <t>1995-2017</t>
  </si>
  <si>
    <t>PROSPEROUS LAKE NEAR McMEEKAN BAY</t>
  </si>
  <si>
    <t>07SB014</t>
  </si>
  <si>
    <t>1984-2017</t>
  </si>
  <si>
    <t>RANCHERIA RIVER NEAR THE MOUTH</t>
  </si>
  <si>
    <t>10AA004</t>
  </si>
  <si>
    <t>RAT RIVER NEAR FORT MCPHERSON</t>
  </si>
  <si>
    <t>10MC007</t>
  </si>
  <si>
    <t>1981-2017</t>
  </si>
  <si>
    <t>REDSTONE RIVER 63 KM ABOVE THE MOUTH</t>
  </si>
  <si>
    <t>10HB005</t>
  </si>
  <si>
    <t xml:space="preserve">QRS        </t>
  </si>
  <si>
    <t>RELIANCE FUEL CACHE</t>
  </si>
  <si>
    <t>RENGLENG RIVER BELOW HIGHWAY NO.8 (Dempster Hwy)</t>
  </si>
  <si>
    <t>10LC003</t>
  </si>
  <si>
    <t>1973-2017</t>
  </si>
  <si>
    <t>ROOT RIVER NEAR THE MOUTH</t>
  </si>
  <si>
    <t>10GA001</t>
  </si>
  <si>
    <t>ROSS RIVER AT ROSS RIVER</t>
  </si>
  <si>
    <t>09BA001</t>
  </si>
  <si>
    <t>RUGGLES RIVER AT OUTLET LAKE HAZEN</t>
  </si>
  <si>
    <t>10VK001</t>
  </si>
  <si>
    <t>PARKS</t>
  </si>
  <si>
    <t>SCOTTY CREEK AT HIGHWAY NO.7</t>
  </si>
  <si>
    <t>10ED009</t>
  </si>
  <si>
    <t>SEKULMUN LAKE NEAR WHITEHORSE</t>
  </si>
  <si>
    <t>08AA007</t>
  </si>
  <si>
    <t>SEKULMUN RIVER AT OUTLET OF SEKULMUN LAKE</t>
  </si>
  <si>
    <t>08AA008</t>
  </si>
  <si>
    <t>SIDNEY CREEK AY KM 46 SOUTH CANOL ROAD</t>
  </si>
  <si>
    <t>09AD002</t>
  </si>
  <si>
    <t>SISTER CREEK AT KM 426 DEMPSTER HIGHWAY</t>
  </si>
  <si>
    <t>09FB003</t>
  </si>
  <si>
    <t>SIXTY MILE RIVER NEAR THE MOUTH</t>
  </si>
  <si>
    <t>09EB004</t>
  </si>
  <si>
    <t>SLAVE RIVER AT FITZGERALD (Alberta)</t>
  </si>
  <si>
    <t>07NB001</t>
  </si>
  <si>
    <t>SMITH RIVER NEAR THE MOUTH</t>
  </si>
  <si>
    <t>10BE013</t>
  </si>
  <si>
    <t>SNAKE RIVER NEAR THE MOUTH</t>
  </si>
  <si>
    <t>10MB003</t>
  </si>
  <si>
    <t>SNARE HYDRO FUEL</t>
  </si>
  <si>
    <t>SNARE RIVER ABOVE INDIN LAKE</t>
  </si>
  <si>
    <t>07SA008</t>
  </si>
  <si>
    <t>SNARE RIVER BELOW GHOST RIVER</t>
  </si>
  <si>
    <t>07SA002</t>
  </si>
  <si>
    <t>1947-2017</t>
  </si>
  <si>
    <t>SOUTH BIG SALMON RIVER BELOW LIVINGSTONE CREEK</t>
  </si>
  <si>
    <t>09AG003</t>
  </si>
  <si>
    <t>SOUTH MACMILLAN RIVER AT KM 407 CANOL ROAD</t>
  </si>
  <si>
    <t>09BB001</t>
  </si>
  <si>
    <t>SOUTH NAHANNI RIVER ABOVE VIRGINIA FALLS</t>
  </si>
  <si>
    <t>10EB001</t>
  </si>
  <si>
    <t>STEWART RIVER AT THE MOUTH</t>
  </si>
  <si>
    <t>09DD003</t>
  </si>
  <si>
    <t>STEWART RIVER NEAR MAYO</t>
  </si>
  <si>
    <t>09DC006</t>
  </si>
  <si>
    <t>T-YE</t>
  </si>
  <si>
    <t>SYLVIA GRINNELL RIVER NEAR IQALUIT</t>
  </si>
  <si>
    <t>10UH001</t>
  </si>
  <si>
    <t>TAGISH CREEK NEAR CARCROSS</t>
  </si>
  <si>
    <t>09AA011</t>
  </si>
  <si>
    <t>TAGISH LAKE AT 10 MILE ROAD</t>
  </si>
  <si>
    <t>09AA017</t>
  </si>
  <si>
    <t>TAKHANNE RIVER AT KM 167 HAINES HIGHWAY</t>
  </si>
  <si>
    <t>08AC001</t>
  </si>
  <si>
    <t>TAKHINI RIVER BELOW KUSAWA LAKE</t>
  </si>
  <si>
    <t>09AC002</t>
  </si>
  <si>
    <t>TAKHINI RIVER NEAR WHITEHORSE</t>
  </si>
  <si>
    <t>09AC001</t>
  </si>
  <si>
    <t>TALTSON RIVER BELOW HYDRO DAM</t>
  </si>
  <si>
    <t>07QD007</t>
  </si>
  <si>
    <t>1965-2017</t>
  </si>
  <si>
    <t>TATSHENSHINI RIVER NEAR DALTON POST</t>
  </si>
  <si>
    <t>08AC002</t>
  </si>
  <si>
    <t>TAY RIVER NEAR THE MOUTH</t>
  </si>
  <si>
    <t>09BC005</t>
  </si>
  <si>
    <t>TAZIN RIVER NEAR THE ALBERTA BORDER</t>
  </si>
  <si>
    <t>TAZIN RIVER NEAR THE MOUTH</t>
  </si>
  <si>
    <t>07QC007</t>
  </si>
  <si>
    <t>2007-2017</t>
  </si>
  <si>
    <t>TESLIN LAKE AT TESLIN</t>
  </si>
  <si>
    <t>09AE002</t>
  </si>
  <si>
    <t>TESLIN RIVER NEAR WHITEHORSE</t>
  </si>
  <si>
    <t>09AF001</t>
  </si>
  <si>
    <t>THELON RIVER ABOVE BEVERLY LAKE</t>
  </si>
  <si>
    <t>06JC002</t>
  </si>
  <si>
    <t>THELON RIVER AY OUTLET OF DOUBLE BARREL LAKE</t>
  </si>
  <si>
    <t>06JA001</t>
  </si>
  <si>
    <t>THELON RIVER BELOW OUTLET OF SCHULTZ LAKE</t>
  </si>
  <si>
    <t>06MA006</t>
  </si>
  <si>
    <t>THLEWIAZA RIVER ABOVE OUTLET SEALHOLE LAKE</t>
  </si>
  <si>
    <t xml:space="preserve">06HB002 </t>
  </si>
  <si>
    <t>THUNDER RIVER NEAR THE MOUTH</t>
  </si>
  <si>
    <t>10LB006</t>
  </si>
  <si>
    <t>TIEDA RIVER NEAR THE MOUTH</t>
  </si>
  <si>
    <t>10LB007</t>
  </si>
  <si>
    <t>TOAD RIVER ABOVE NONDA CREEK</t>
  </si>
  <si>
    <t>10BE004</t>
  </si>
  <si>
    <t>TOM CREEK AT KM 34.9 ROBERT CAMPBELL HIGHWAY</t>
  </si>
  <si>
    <t>10AA002</t>
  </si>
  <si>
    <t>TRAIL VALLEY CREEK NEAR INUVIK</t>
  </si>
  <si>
    <t>10ND002</t>
  </si>
  <si>
    <t>1977-2017</t>
  </si>
  <si>
    <t>TRAVAILLANT RIVER ABOVE TRAVAILLANT LAKE</t>
  </si>
  <si>
    <t>10LB005</t>
  </si>
  <si>
    <t>TREE RIVER NEAR THE MOUTH</t>
  </si>
  <si>
    <t>10QA001</t>
  </si>
  <si>
    <t>TROUT RIVER AT HIGHWAY NO. 1</t>
  </si>
  <si>
    <t xml:space="preserve">10FA002 </t>
  </si>
  <si>
    <t xml:space="preserve">QRC                 </t>
  </si>
  <si>
    <t>TROUT RIVER AT KM 783.7 ALASKA HIGHWAY</t>
  </si>
  <si>
    <t>10BE007</t>
  </si>
  <si>
    <t>TUTSHI RIVER AT OUTLET OF TUTSHI LAKE</t>
  </si>
  <si>
    <t>09AA013</t>
  </si>
  <si>
    <t>UPPER ANDERSON RIVER</t>
  </si>
  <si>
    <t>WALDRON RIVER NEAR THE MOUTH</t>
  </si>
  <si>
    <t>07SC002</t>
  </si>
  <si>
    <t>1978-2017</t>
  </si>
  <si>
    <t>WATSON RIVER NEAR CARCROSS</t>
  </si>
  <si>
    <t>WEST AISHIHK RIVER NEAR THE MOUTH</t>
  </si>
  <si>
    <t>08AA011</t>
  </si>
  <si>
    <t>WHEATON RIVER NEAR CARCROSS</t>
  </si>
  <si>
    <t>09AA012</t>
  </si>
  <si>
    <t>WHITE RIVER AT KILOMETRE 1881.6 ALASKA HIGHWAY</t>
  </si>
  <si>
    <t>09CB001</t>
  </si>
  <si>
    <t>WHITEFISH RIVER NEAR THE MOUTH</t>
  </si>
  <si>
    <t>10JC002</t>
  </si>
  <si>
    <t>WHITESTONE RIVER AT THE MOUTH</t>
  </si>
  <si>
    <t>09FA001</t>
  </si>
  <si>
    <t>WILLOWLAKE RIVER ABOVE METAHDALI CREEK</t>
  </si>
  <si>
    <t>10GB006</t>
  </si>
  <si>
    <t>YAMBA RIVER BELOW DARING LAKE</t>
  </si>
  <si>
    <t>10PA002</t>
  </si>
  <si>
    <t>YATES RIVER NEAR THE ALBERTA BORDER</t>
  </si>
  <si>
    <t>YELLOWKNIFE RIVER ABOVE QUYTA LAKE</t>
  </si>
  <si>
    <t>07SB020</t>
  </si>
  <si>
    <t>YELLOWKNIFE RIVER AT INLET TO PROSPEROUS LAKE</t>
  </si>
  <si>
    <t>07SB003</t>
  </si>
  <si>
    <t>1939-2017</t>
  </si>
  <si>
    <t>YELLOWKNIFE RIVER AT OUTLET OF PROSPEROUS</t>
  </si>
  <si>
    <t>07SB002</t>
  </si>
  <si>
    <t>YUKON RIVER ABOVE FRANK CREEK</t>
  </si>
  <si>
    <t>09AB009</t>
  </si>
  <si>
    <t>YUKON RIVER ABOVE WHITE RIVER</t>
  </si>
  <si>
    <t>09CD001</t>
  </si>
  <si>
    <t>YUKON RIVER AT CARMACKS</t>
  </si>
  <si>
    <t>09AH001</t>
  </si>
  <si>
    <t>12HNC*</t>
  </si>
  <si>
    <t>YUKON RIVER AT DAWSON</t>
  </si>
  <si>
    <t>09EB001</t>
  </si>
  <si>
    <t>YUKON RIVER AT EAGLE</t>
  </si>
  <si>
    <t>09ED001</t>
  </si>
  <si>
    <t>YUKON RIVER AT WHITEHORSE</t>
  </si>
  <si>
    <t>09AB001</t>
  </si>
  <si>
    <t>Coordonnées des membres de l’équipe de 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</si>
</sst>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79">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8" xfId="0" applyFont="1" applyFill="1" applyBorder="1" applyAlignment="1">
      <alignment horizontal="left"/>
    </xf>
    <xf numFmtId="15" fontId="6" fillId="6" borderId="39" xfId="0" applyNumberFormat="1" applyFont="1" applyFill="1" applyBorder="1" applyAlignment="1" applyProtection="1">
      <alignment horizontal="center"/>
      <protection locked="0"/>
    </xf>
    <xf numFmtId="0" fontId="6" fillId="2" borderId="40" xfId="0" applyFont="1" applyFill="1" applyBorder="1" applyProtection="1">
      <protection locked="0"/>
    </xf>
    <xf numFmtId="0" fontId="6" fillId="2" borderId="41" xfId="0" applyFont="1" applyFill="1" applyBorder="1"/>
    <xf numFmtId="169" fontId="6" fillId="6" borderId="42" xfId="0" applyNumberFormat="1" applyFont="1" applyFill="1" applyBorder="1" applyAlignment="1">
      <alignment horizontal="left"/>
    </xf>
    <xf numFmtId="169" fontId="16" fillId="6" borderId="42" xfId="0" applyNumberFormat="1" applyFont="1" applyFill="1" applyBorder="1" applyAlignment="1" applyProtection="1">
      <alignment horizontal="center"/>
      <protection locked="0"/>
    </xf>
    <xf numFmtId="169" fontId="16" fillId="6" borderId="43"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0" fontId="3" fillId="7" borderId="0" xfId="0" applyFont="1" applyFill="1" applyProtection="1">
      <protection locked="0"/>
    </xf>
    <xf numFmtId="0" fontId="6" fillId="2" borderId="1" xfId="0" applyFont="1" applyFill="1" applyBorder="1" applyAlignment="1" applyProtection="1">
      <alignment wrapText="1"/>
      <protection locked="0"/>
    </xf>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6" fillId="0" borderId="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left" vertical="top" wrapText="1"/>
      <protection locked="0"/>
    </xf>
    <xf numFmtId="49" fontId="6" fillId="0" borderId="1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8">
    <dxf>
      <font>
        <color theme="0"/>
      </font>
    </dxf>
    <dxf>
      <font>
        <color theme="0"/>
      </font>
    </dxf>
    <dxf>
      <font>
        <color theme="8" tint="0.39994506668294322"/>
      </font>
    </dxf>
    <dxf>
      <font>
        <color theme="8" tint="0.39994506668294322"/>
      </font>
    </dxf>
    <dxf>
      <font>
        <color theme="8" tint="0.39994506668294322"/>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10.xml><?xml version="1.0" encoding="utf-8"?>
<formControlPr xmlns="http://schemas.microsoft.com/office/spreadsheetml/2009/9/main" objectType="Drop" dropLines="14" dropStyle="combo" dx="16" fmlaLink="$N$52" fmlaRange="$N$40:$O$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2"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7"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10</xdr:row>
      <xdr:rowOff>224064</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28575</xdr:rowOff>
        </xdr:from>
        <xdr:to>
          <xdr:col>5</xdr:col>
          <xdr:colOff>0</xdr:colOff>
          <xdr:row>42</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52</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882757" y="1114425"/>
              <a:ext cx="1980739" cy="4842783"/>
              <a:chOff x="19583398" y="1114424"/>
              <a:chExt cx="1980770" cy="4080784"/>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98" y="1114424"/>
                <a:ext cx="1944004" cy="110490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Exporter au format PDF</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Enregistrer un classeur en tant que modèle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64" y="4084865"/>
                <a:ext cx="1944004"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Impression rapide</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21</xdr:row>
          <xdr:rowOff>9525</xdr:rowOff>
        </xdr:from>
        <xdr:to>
          <xdr:col>4</xdr:col>
          <xdr:colOff>1905000</xdr:colOff>
          <xdr:row>21</xdr:row>
          <xdr:rowOff>190500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SC\WSC%20Folders\Administration\Acquisitions\2022-2023\233617_Friesen\PAJ2_NU\Fixed%20Wing\Floats_Aug-Sept\21-22_233617_PAJ2_FixedWing_FALL-East_Itinerary%20for%20Quo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inerary"/>
      <sheetName val="stations"/>
      <sheetName val="Metadata"/>
      <sheetName val="Stations Set Up"/>
      <sheetName val="Accommodation Set Up"/>
      <sheetName val="Accom2"/>
      <sheetName val="Personnel Set Up"/>
    </sheetNames>
    <sheetDataSet>
      <sheetData sheetId="0"/>
      <sheetData sheetId="1"/>
      <sheetData sheetId="2">
        <row r="1">
          <cell r="J1" t="str">
            <v>Inuvik - Canadian Helicopters</v>
          </cell>
          <cell r="K1" t="str">
            <v>867-669-4545</v>
          </cell>
        </row>
        <row r="2">
          <cell r="J2" t="str">
            <v>Inuvik - Great Slave Helicopters</v>
          </cell>
          <cell r="K2" t="str">
            <v>867-678-2270</v>
          </cell>
        </row>
        <row r="3">
          <cell r="J3" t="str">
            <v>Norman Wells - Canadian Helicopters</v>
          </cell>
          <cell r="K3" t="str">
            <v>867-444-2222</v>
          </cell>
        </row>
        <row r="4">
          <cell r="J4" t="str">
            <v>Norman Wells - Sahtu Helicopters</v>
          </cell>
          <cell r="K4" t="str">
            <v>867-587-2827</v>
          </cell>
        </row>
        <row r="5">
          <cell r="J5" t="str">
            <v>WSC Vehicle</v>
          </cell>
          <cell r="K5" t="str">
            <v>See "Field Crew Information"</v>
          </cell>
        </row>
        <row r="6">
          <cell r="J6" t="str">
            <v>Yellowknife - Acasta Helicopters</v>
          </cell>
          <cell r="K6" t="str">
            <v>867-215-4444</v>
          </cell>
        </row>
        <row r="7">
          <cell r="J7" t="str">
            <v>Yellowknife - Air Tindi</v>
          </cell>
          <cell r="K7" t="str">
            <v>867-873-8218</v>
          </cell>
        </row>
        <row r="8">
          <cell r="J8" t="str">
            <v xml:space="preserve">Yellowknife - Great Slave Helicopters </v>
          </cell>
          <cell r="K8" t="str">
            <v>867-837-1111</v>
          </cell>
        </row>
        <row r="9">
          <cell r="J9" t="str">
            <v>Cambridge Bay - Rental Vehicle</v>
          </cell>
        </row>
        <row r="10">
          <cell r="J10" t="str">
            <v>Iqaluit - Rental Vehicle</v>
          </cell>
        </row>
        <row r="11">
          <cell r="J11" t="str">
            <v>Iqaluit - AANDC Vehicle</v>
          </cell>
        </row>
        <row r="12">
          <cell r="J12" t="str">
            <v>Resolute - WSC ATV</v>
          </cell>
        </row>
        <row r="13">
          <cell r="J13" t="str">
            <v>Resolute Bay - Kenn Borek Air</v>
          </cell>
          <cell r="K13" t="str">
            <v>867-252-3845</v>
          </cell>
        </row>
        <row r="14">
          <cell r="J14" t="str">
            <v>Fort Simpson - Great Slave Helicopters</v>
          </cell>
          <cell r="K14" t="str">
            <v>867-695-2326</v>
          </cell>
        </row>
        <row r="15">
          <cell r="J15" t="str">
            <v>Fort Simpson - Canadian Helicopters</v>
          </cell>
          <cell r="K15" t="str">
            <v>867-695-2424</v>
          </cell>
        </row>
        <row r="16">
          <cell r="J16" t="str">
            <v>Iqaluit - Great Slave Helicopters</v>
          </cell>
          <cell r="K16" t="str">
            <v>867-873-2081</v>
          </cell>
        </row>
      </sheetData>
      <sheetData sheetId="3">
        <row r="1">
          <cell r="A1" t="str">
            <v>STATION</v>
          </cell>
          <cell r="B1" t="str">
            <v>STATION#</v>
          </cell>
          <cell r="C1" t="str">
            <v>AREA</v>
          </cell>
          <cell r="D1" t="str">
            <v xml:space="preserve">Lat </v>
          </cell>
          <cell r="E1" t="str">
            <v>Long</v>
          </cell>
          <cell r="F1" t="str">
            <v>TYPE</v>
          </cell>
          <cell r="G1" t="str">
            <v>ACCESS</v>
          </cell>
          <cell r="H1" t="str">
            <v>Designation</v>
          </cell>
          <cell r="I1" t="str">
            <v>STATION STATUS</v>
          </cell>
          <cell r="J1" t="str">
            <v>Period of record(Years)</v>
          </cell>
          <cell r="K1" t="str">
            <v>Record length(Years)</v>
          </cell>
          <cell r="L1" t="str">
            <v>LINE CABINS</v>
          </cell>
          <cell r="M1" t="str">
            <v>CABLEWAYS</v>
          </cell>
          <cell r="N1" t="str">
            <v>FUEL CACHES</v>
          </cell>
          <cell r="O1" t="str">
            <v>Area Emergency Contact #</v>
          </cell>
        </row>
        <row r="2">
          <cell r="A2" t="str">
            <v>AISHIHIK LAKE NEAR AISHIHIK</v>
          </cell>
          <cell r="B2" t="str">
            <v>08AA012</v>
          </cell>
          <cell r="C2" t="str">
            <v>YT</v>
          </cell>
          <cell r="D2">
            <v>61.593139999999998</v>
          </cell>
          <cell r="E2">
            <v>-137.41131999999999</v>
          </cell>
          <cell r="F2" t="str">
            <v>12HRC</v>
          </cell>
          <cell r="H2" t="str">
            <v>YEC</v>
          </cell>
          <cell r="I2" t="str">
            <v>ACTIVE</v>
          </cell>
          <cell r="O2" t="str">
            <v>Whitehorse RCMP 911 or 867-667-5551</v>
          </cell>
          <cell r="P2" t="str">
            <v>61.59314 -137.41132</v>
          </cell>
        </row>
        <row r="3">
          <cell r="A3" t="str">
            <v>AISHIHIK LAKE NEAR WHITEHORSE</v>
          </cell>
          <cell r="B3" t="str">
            <v>08AA005</v>
          </cell>
          <cell r="C3" t="str">
            <v>YT</v>
          </cell>
          <cell r="D3">
            <v>61.197440999999998</v>
          </cell>
          <cell r="E3">
            <v>-136.99959999999999</v>
          </cell>
          <cell r="F3" t="str">
            <v>12HRC</v>
          </cell>
          <cell r="H3" t="str">
            <v>YEC</v>
          </cell>
          <cell r="I3" t="str">
            <v>ACTIVE</v>
          </cell>
          <cell r="O3" t="str">
            <v>Whitehorse RCMP 911 or 867-667-5551</v>
          </cell>
          <cell r="P3" t="str">
            <v>61.197441 -136.9996</v>
          </cell>
        </row>
        <row r="4">
          <cell r="A4" t="str">
            <v>AISHIHIK RIVER BELOW AISHIHIK LAKE</v>
          </cell>
          <cell r="B4" t="str">
            <v>08AA010</v>
          </cell>
          <cell r="C4" t="str">
            <v>YT</v>
          </cell>
          <cell r="D4">
            <v>61.185218999999996</v>
          </cell>
          <cell r="E4">
            <v>-136.99158</v>
          </cell>
          <cell r="F4" t="str">
            <v>12QRC</v>
          </cell>
          <cell r="H4" t="str">
            <v>YEC</v>
          </cell>
          <cell r="I4" t="str">
            <v>ACTIVE</v>
          </cell>
          <cell r="M4" t="str">
            <v>YES</v>
          </cell>
          <cell r="O4" t="str">
            <v>Whitehorse RCMP 911 or 867-667-5551</v>
          </cell>
          <cell r="P4" t="str">
            <v>61.185219 -136.99158</v>
          </cell>
        </row>
        <row r="5">
          <cell r="A5" t="str">
            <v>ALSEK RIVER ABOVE BATES RIVER</v>
          </cell>
          <cell r="B5" t="str">
            <v>08AB001</v>
          </cell>
          <cell r="C5" t="str">
            <v>YT</v>
          </cell>
          <cell r="D5">
            <v>60.118309000000004</v>
          </cell>
          <cell r="E5">
            <v>-137.97774999999999</v>
          </cell>
          <cell r="F5" t="str">
            <v>12QRC</v>
          </cell>
          <cell r="H5" t="str">
            <v>FT</v>
          </cell>
          <cell r="I5" t="str">
            <v>ACTIVE</v>
          </cell>
          <cell r="M5" t="str">
            <v>YES</v>
          </cell>
          <cell r="N5" t="str">
            <v>YES</v>
          </cell>
          <cell r="O5" t="str">
            <v>Whitehorse RCMP 911 or 867-667-5551</v>
          </cell>
          <cell r="P5" t="str">
            <v>60.118309 -137.97775</v>
          </cell>
        </row>
        <row r="6">
          <cell r="A6" t="str">
            <v>ANDERSON RIVER NEAR LAC MAUNOIR</v>
          </cell>
          <cell r="B6" t="str">
            <v>10NB001</v>
          </cell>
          <cell r="C6" t="str">
            <v>NWT</v>
          </cell>
          <cell r="D6">
            <v>67.646169999999998</v>
          </cell>
          <cell r="E6">
            <v>-24.61</v>
          </cell>
          <cell r="I6" t="str">
            <v>ACTIVE</v>
          </cell>
          <cell r="O6" t="str">
            <v>Norman Wells RCMP 1-867-587-1111</v>
          </cell>
          <cell r="P6" t="str">
            <v>67.64617 -24.61</v>
          </cell>
        </row>
        <row r="7">
          <cell r="A7" t="str">
            <v>ANDERSON RIVER BELOW CARNWATH RIVER</v>
          </cell>
          <cell r="B7" t="str">
            <v>10NC001</v>
          </cell>
          <cell r="C7" t="str">
            <v>NWT</v>
          </cell>
          <cell r="D7">
            <v>68.630669999999995</v>
          </cell>
          <cell r="E7">
            <v>-128.42140000000001</v>
          </cell>
          <cell r="F7" t="str">
            <v>QRS</v>
          </cell>
          <cell r="G7" t="str">
            <v>RMT</v>
          </cell>
          <cell r="H7" t="str">
            <v>F</v>
          </cell>
          <cell r="I7" t="str">
            <v>ACTIVE</v>
          </cell>
          <cell r="J7" t="str">
            <v>1969-2017</v>
          </cell>
          <cell r="K7">
            <v>49</v>
          </cell>
          <cell r="O7" t="str">
            <v>Yellowknife RCMP 1 867 669 1111</v>
          </cell>
          <cell r="P7" t="str">
            <v>68.63067 -128.4214</v>
          </cell>
        </row>
        <row r="8">
          <cell r="A8" t="str">
            <v>APEX RIVER AT APEX</v>
          </cell>
          <cell r="B8" t="str">
            <v>10UH002</v>
          </cell>
          <cell r="C8" t="str">
            <v>NU</v>
          </cell>
          <cell r="D8">
            <v>64.530389999999997</v>
          </cell>
          <cell r="E8">
            <v>-101.3623</v>
          </cell>
          <cell r="F8" t="str">
            <v>QRC</v>
          </cell>
          <cell r="G8" t="str">
            <v>RMT</v>
          </cell>
          <cell r="H8" t="str">
            <v>T</v>
          </cell>
          <cell r="I8" t="str">
            <v>ACTIVE</v>
          </cell>
          <cell r="O8" t="str">
            <v>Iqaluit RCMP 1-867-979-0123</v>
          </cell>
          <cell r="P8" t="str">
            <v>64.53039 -101.3623</v>
          </cell>
        </row>
        <row r="9">
          <cell r="A9" t="str">
            <v>ARCTIC RED RIVER NEAR THE MOUTH</v>
          </cell>
          <cell r="B9" t="str">
            <v>10LA002</v>
          </cell>
          <cell r="C9" t="str">
            <v>NWT</v>
          </cell>
          <cell r="D9">
            <v>66.787440000000004</v>
          </cell>
          <cell r="E9">
            <v>-133.08959999999999</v>
          </cell>
          <cell r="F9" t="str">
            <v>QRC</v>
          </cell>
          <cell r="G9" t="str">
            <v>RMT</v>
          </cell>
          <cell r="H9" t="str">
            <v>FT</v>
          </cell>
          <cell r="I9" t="str">
            <v>ACTIVE</v>
          </cell>
          <cell r="J9" t="str">
            <v>1968-2017</v>
          </cell>
          <cell r="K9">
            <v>50</v>
          </cell>
          <cell r="O9" t="str">
            <v>Yellowknife RCMP 1 867 669 1111</v>
          </cell>
          <cell r="P9" t="str">
            <v>66.78744 -133.0896</v>
          </cell>
        </row>
        <row r="10">
          <cell r="A10" t="str">
            <v>ATLIN RIVER NEAR ATLIN</v>
          </cell>
          <cell r="B10" t="str">
            <v>09AA009</v>
          </cell>
          <cell r="C10" t="str">
            <v>BC</v>
          </cell>
          <cell r="D10">
            <v>59.595359999999999</v>
          </cell>
          <cell r="E10">
            <v>-133.81442000000001</v>
          </cell>
          <cell r="I10" t="str">
            <v>ACTIVE</v>
          </cell>
          <cell r="M10" t="str">
            <v>YES</v>
          </cell>
          <cell r="O10" t="str">
            <v>Whitehorse RCMP 911 or 867-667-5551</v>
          </cell>
          <cell r="P10" t="str">
            <v>59.59536 -133.81442</v>
          </cell>
        </row>
        <row r="11">
          <cell r="A11" t="str">
            <v>BABBAGE RIVER BELOW CARIBOU RIVER</v>
          </cell>
          <cell r="B11" t="str">
            <v>10MD002</v>
          </cell>
          <cell r="C11" t="str">
            <v>YT</v>
          </cell>
          <cell r="D11">
            <v>68.839200000000005</v>
          </cell>
          <cell r="E11">
            <v>-138.66829999999999</v>
          </cell>
          <cell r="F11" t="str">
            <v>12QRC</v>
          </cell>
          <cell r="H11" t="str">
            <v>T</v>
          </cell>
          <cell r="I11" t="str">
            <v>ACTIVE</v>
          </cell>
          <cell r="O11" t="str">
            <v>Whitehorse RCMP 911 or 867-667-5551</v>
          </cell>
          <cell r="P11" t="str">
            <v>68.8392 -138.6683</v>
          </cell>
        </row>
        <row r="12">
          <cell r="A12" t="str">
            <v>BACK RIVER ABOVE HERMANN RIVER</v>
          </cell>
          <cell r="B12" t="str">
            <v>10RC001</v>
          </cell>
          <cell r="C12" t="str">
            <v>NU</v>
          </cell>
          <cell r="D12">
            <v>66.08614</v>
          </cell>
          <cell r="E12">
            <v>-96.510810000000006</v>
          </cell>
          <cell r="F12" t="str">
            <v>QRC</v>
          </cell>
          <cell r="G12" t="str">
            <v>RMT</v>
          </cell>
          <cell r="H12" t="str">
            <v>F</v>
          </cell>
          <cell r="I12" t="str">
            <v>ACTIVE</v>
          </cell>
          <cell r="L12" t="str">
            <v>YES</v>
          </cell>
          <cell r="N12" t="str">
            <v>YES</v>
          </cell>
          <cell r="O12" t="str">
            <v>Baker Lake RCMP 1-867-793-0123</v>
          </cell>
          <cell r="P12" t="str">
            <v>66.08614 -96.51081</v>
          </cell>
        </row>
        <row r="13">
          <cell r="A13" t="str">
            <v>BACK RIVER BELOW BEECHY LAKE</v>
          </cell>
          <cell r="B13" t="str">
            <v>10RA001</v>
          </cell>
          <cell r="C13" t="str">
            <v>NU</v>
          </cell>
          <cell r="D13">
            <v>65.187219999999996</v>
          </cell>
          <cell r="E13">
            <v>-106.08580000000001</v>
          </cell>
          <cell r="F13" t="str">
            <v>QRC</v>
          </cell>
          <cell r="G13" t="str">
            <v>RMT</v>
          </cell>
          <cell r="H13" t="str">
            <v>T</v>
          </cell>
          <cell r="I13" t="str">
            <v>ACTIVE</v>
          </cell>
          <cell r="O13" t="str">
            <v>Yellowknife RCMP 1 867 669 1111</v>
          </cell>
          <cell r="P13" t="str">
            <v>65.18722 -106.0858</v>
          </cell>
        </row>
        <row r="14">
          <cell r="A14" t="str">
            <v>BAILLIE RIVER NEAR THE MOUTH</v>
          </cell>
          <cell r="B14" t="str">
            <v xml:space="preserve">10RA002 </v>
          </cell>
          <cell r="C14" t="str">
            <v>NU</v>
          </cell>
          <cell r="D14">
            <v>65.010559999999998</v>
          </cell>
          <cell r="E14">
            <v>-104.4906</v>
          </cell>
          <cell r="F14" t="str">
            <v>QRC</v>
          </cell>
          <cell r="G14" t="str">
            <v>RMT</v>
          </cell>
          <cell r="H14" t="str">
            <v>T</v>
          </cell>
          <cell r="I14" t="str">
            <v>ACTIVE</v>
          </cell>
          <cell r="L14" t="str">
            <v>YES</v>
          </cell>
          <cell r="N14" t="str">
            <v>YES</v>
          </cell>
          <cell r="O14" t="str">
            <v>Yellowknife RCMP 1 867 669 1111</v>
          </cell>
          <cell r="P14" t="str">
            <v>65.01056 -104.4906</v>
          </cell>
        </row>
        <row r="15">
          <cell r="A15" t="str">
            <v>BAKER CREEK AT OUTLET OF LOWER MARTIN LAKE</v>
          </cell>
          <cell r="B15" t="str">
            <v>07SB013</v>
          </cell>
          <cell r="C15" t="str">
            <v>NWT</v>
          </cell>
          <cell r="D15">
            <v>62.513559999999998</v>
          </cell>
          <cell r="E15">
            <v>-114.4098</v>
          </cell>
          <cell r="F15" t="str">
            <v>QRC</v>
          </cell>
          <cell r="G15" t="str">
            <v xml:space="preserve">RMT  </v>
          </cell>
          <cell r="H15" t="str">
            <v>AANDC-NT</v>
          </cell>
          <cell r="I15" t="str">
            <v>ACTIVE</v>
          </cell>
          <cell r="J15" t="str">
            <v>1983-2017</v>
          </cell>
          <cell r="K15">
            <v>35</v>
          </cell>
          <cell r="O15" t="str">
            <v>Yellowknife RCMP 1 867 669 1111</v>
          </cell>
          <cell r="P15" t="str">
            <v>62.51356 -114.4098</v>
          </cell>
        </row>
        <row r="16">
          <cell r="A16" t="str">
            <v>BAKER LAKE AIRPORT FUEL</v>
          </cell>
          <cell r="D16">
            <v>64.304671999999997</v>
          </cell>
          <cell r="E16">
            <v>-96.075687000000002</v>
          </cell>
          <cell r="N16" t="str">
            <v>YES</v>
          </cell>
        </row>
        <row r="17">
          <cell r="A17" t="str">
            <v>BARNSTON RIVER NEAR THE MOUTH</v>
          </cell>
          <cell r="B17" t="str">
            <v>07SC005</v>
          </cell>
          <cell r="C17" t="str">
            <v>NWT</v>
          </cell>
          <cell r="D17">
            <v>62.940309999999997</v>
          </cell>
          <cell r="E17">
            <v>-110.1765</v>
          </cell>
          <cell r="F17" t="str">
            <v>QRC</v>
          </cell>
          <cell r="G17" t="str">
            <v>RMT</v>
          </cell>
          <cell r="H17" t="str">
            <v>T</v>
          </cell>
          <cell r="I17" t="str">
            <v>ACTIVE</v>
          </cell>
          <cell r="J17" t="str">
            <v>2010-2017</v>
          </cell>
          <cell r="K17">
            <v>8</v>
          </cell>
          <cell r="O17" t="str">
            <v>Yellowknife RCMP 1 867 669 1111</v>
          </cell>
          <cell r="P17" t="str">
            <v>62.94031 -110.1765</v>
          </cell>
        </row>
        <row r="18">
          <cell r="A18" t="str">
            <v>BEAULIEU RIVER NEAR THE MOUTH</v>
          </cell>
          <cell r="B18" t="str">
            <v>07SC001</v>
          </cell>
          <cell r="C18" t="str">
            <v>NWT</v>
          </cell>
          <cell r="D18">
            <v>62.058280000000003</v>
          </cell>
          <cell r="E18">
            <v>-113.2012</v>
          </cell>
          <cell r="F18" t="str">
            <v>QRC</v>
          </cell>
          <cell r="G18" t="str">
            <v>RMT</v>
          </cell>
          <cell r="H18" t="str">
            <v>T</v>
          </cell>
          <cell r="I18" t="str">
            <v>ACTIVE</v>
          </cell>
          <cell r="J18" t="str">
            <v>1937-2017</v>
          </cell>
          <cell r="K18">
            <v>13</v>
          </cell>
          <cell r="O18" t="str">
            <v>Yellowknife RCMP 1 867 669 1111</v>
          </cell>
          <cell r="P18" t="str">
            <v>62.05828 -113.2012</v>
          </cell>
        </row>
        <row r="19">
          <cell r="A19" t="str">
            <v>BEAVER RIVER BELOW MATSON CREEK</v>
          </cell>
          <cell r="B19" t="str">
            <v>09DB001</v>
          </cell>
          <cell r="C19" t="str">
            <v>YT</v>
          </cell>
          <cell r="D19">
            <v>64.014999000000003</v>
          </cell>
          <cell r="E19">
            <v>-134.13918000000001</v>
          </cell>
          <cell r="F19" t="str">
            <v>12QRC</v>
          </cell>
          <cell r="H19" t="str">
            <v>FT</v>
          </cell>
          <cell r="I19" t="str">
            <v>ACTIVE</v>
          </cell>
          <cell r="M19" t="str">
            <v>YES</v>
          </cell>
          <cell r="N19" t="str">
            <v>YES</v>
          </cell>
          <cell r="O19" t="str">
            <v>Whitehorse RCMP 911 or 867-667-5551</v>
          </cell>
          <cell r="P19" t="str">
            <v>64.014999 -134.13918</v>
          </cell>
        </row>
        <row r="20">
          <cell r="A20" t="str">
            <v>BEAVER RIVER BELOW WHITEFISH</v>
          </cell>
          <cell r="B20" t="str">
            <v>10BD001</v>
          </cell>
          <cell r="C20" t="str">
            <v>YT</v>
          </cell>
          <cell r="D20">
            <v>60.1</v>
          </cell>
          <cell r="E20">
            <v>-124.5</v>
          </cell>
          <cell r="F20" t="str">
            <v>12QRC</v>
          </cell>
          <cell r="H20" t="str">
            <v>T</v>
          </cell>
          <cell r="I20" t="str">
            <v>ACTIVE</v>
          </cell>
          <cell r="M20" t="str">
            <v>YES</v>
          </cell>
          <cell r="O20" t="str">
            <v>Whitehorse RCMP 911 or 867-667-5551</v>
          </cell>
          <cell r="P20" t="str">
            <v>60.1 -124.5</v>
          </cell>
        </row>
        <row r="21">
          <cell r="A21" t="str">
            <v>BENNETT LAKE AT CARCROSS</v>
          </cell>
          <cell r="B21" t="str">
            <v>09AA004</v>
          </cell>
          <cell r="C21" t="str">
            <v>YT</v>
          </cell>
          <cell r="D21">
            <v>60.163891</v>
          </cell>
          <cell r="E21">
            <v>-134.70750000000001</v>
          </cell>
          <cell r="F21" t="str">
            <v>12HRC</v>
          </cell>
          <cell r="H21" t="str">
            <v>T</v>
          </cell>
          <cell r="I21" t="str">
            <v>ACTIVE</v>
          </cell>
          <cell r="O21" t="str">
            <v>Whitehorse RCMP 911 or 867-667-5551</v>
          </cell>
          <cell r="P21" t="str">
            <v>60.163891 -134.7075</v>
          </cell>
        </row>
        <row r="22">
          <cell r="A22" t="str">
            <v>BIG CREEK AT KM 1084.8 ALASKA HIGHWAY</v>
          </cell>
          <cell r="B22" t="str">
            <v>10AA005</v>
          </cell>
          <cell r="C22" t="str">
            <v>YT</v>
          </cell>
          <cell r="D22">
            <v>60.158329000000002</v>
          </cell>
          <cell r="E22">
            <v>-129.70276999999999</v>
          </cell>
          <cell r="F22" t="str">
            <v>12QRC</v>
          </cell>
          <cell r="H22" t="str">
            <v>FT</v>
          </cell>
          <cell r="I22" t="str">
            <v>ACTIVE</v>
          </cell>
          <cell r="M22" t="str">
            <v>YES</v>
          </cell>
          <cell r="O22" t="str">
            <v>Whitehorse RCMP 911 or 867-667-5551</v>
          </cell>
          <cell r="P22" t="str">
            <v>60.158329 -129.70277</v>
          </cell>
        </row>
        <row r="23">
          <cell r="A23" t="str">
            <v>BIG CREEK NEAR THE MOUTH</v>
          </cell>
          <cell r="B23" t="str">
            <v>09AH003</v>
          </cell>
          <cell r="C23" t="str">
            <v>YT</v>
          </cell>
          <cell r="D23">
            <v>62.568610999999997</v>
          </cell>
          <cell r="E23">
            <v>-137.01611</v>
          </cell>
          <cell r="F23" t="str">
            <v>12QRC</v>
          </cell>
          <cell r="H23" t="str">
            <v>FT</v>
          </cell>
          <cell r="I23" t="str">
            <v>ACTIVE</v>
          </cell>
          <cell r="M23" t="str">
            <v>YES</v>
          </cell>
          <cell r="O23" t="str">
            <v>Whitehorse RCMP 911 or 867-667-5551</v>
          </cell>
          <cell r="P23" t="str">
            <v>62.568611 -137.01611</v>
          </cell>
        </row>
        <row r="24">
          <cell r="A24" t="str">
            <v>BIG LAKE AT TAGLU ISLAND</v>
          </cell>
          <cell r="B24" t="str">
            <v>10LC020</v>
          </cell>
          <cell r="C24" t="str">
            <v>NWT</v>
          </cell>
          <cell r="D24">
            <v>69.389380000000003</v>
          </cell>
          <cell r="E24">
            <v>-134.96899999999999</v>
          </cell>
          <cell r="F24" t="str">
            <v>HRC</v>
          </cell>
          <cell r="G24" t="str">
            <v>RMT</v>
          </cell>
          <cell r="H24" t="str">
            <v>FT</v>
          </cell>
          <cell r="I24" t="str">
            <v>ACTIVE</v>
          </cell>
          <cell r="J24" t="str">
            <v>2006-2017</v>
          </cell>
          <cell r="K24">
            <v>12</v>
          </cell>
          <cell r="O24" t="str">
            <v>Sachs Harbour RCMP 1-867-690-1111</v>
          </cell>
          <cell r="P24" t="str">
            <v>69.38938 -134.969</v>
          </cell>
        </row>
        <row r="25">
          <cell r="A25" t="str">
            <v>BIG RIVER ABOVE EGG RIVER</v>
          </cell>
          <cell r="B25" t="str">
            <v>10TA001</v>
          </cell>
          <cell r="C25" t="str">
            <v>NWT</v>
          </cell>
          <cell r="D25">
            <v>72.492810000000006</v>
          </cell>
          <cell r="E25">
            <v>-123.4753</v>
          </cell>
          <cell r="F25" t="str">
            <v>QRC</v>
          </cell>
          <cell r="G25" t="str">
            <v>RMT</v>
          </cell>
          <cell r="H25" t="str">
            <v>F</v>
          </cell>
          <cell r="I25" t="str">
            <v>ACTIVE</v>
          </cell>
          <cell r="J25" t="str">
            <v>1975-2017</v>
          </cell>
          <cell r="K25">
            <v>24</v>
          </cell>
          <cell r="O25" t="str">
            <v>Sachs Harbour RCMP 1-867-690-1111</v>
          </cell>
          <cell r="P25" t="str">
            <v>72.49281 -123.4753</v>
          </cell>
        </row>
        <row r="26">
          <cell r="A26" t="str">
            <v>BIG SALMON RIVER NEAR CARMACKS</v>
          </cell>
          <cell r="B26" t="str">
            <v>09AG001</v>
          </cell>
          <cell r="C26" t="str">
            <v>YT</v>
          </cell>
          <cell r="D26">
            <v>61.872799999999998</v>
          </cell>
          <cell r="E26">
            <v>-134.83330000000001</v>
          </cell>
          <cell r="F26" t="str">
            <v>12QNC</v>
          </cell>
          <cell r="H26" t="str">
            <v>T</v>
          </cell>
          <cell r="I26" t="str">
            <v>ACTIVE</v>
          </cell>
          <cell r="M26" t="str">
            <v>YES</v>
          </cell>
          <cell r="O26" t="str">
            <v>Whitehorse RCMP 911 or 867-667-5551</v>
          </cell>
          <cell r="P26" t="str">
            <v>61.8728 -134.8333</v>
          </cell>
        </row>
        <row r="27">
          <cell r="A27" t="str">
            <v>BIRCH RIVER AT HIGHWAY NO. 7</v>
          </cell>
          <cell r="B27" t="str">
            <v>10ED003</v>
          </cell>
          <cell r="C27" t="str">
            <v>NWT</v>
          </cell>
          <cell r="D27">
            <v>61.333579999999998</v>
          </cell>
          <cell r="E27">
            <v>-122.0943</v>
          </cell>
          <cell r="F27" t="str">
            <v>QRC</v>
          </cell>
          <cell r="G27" t="str">
            <v>NOR</v>
          </cell>
          <cell r="H27" t="str">
            <v>F</v>
          </cell>
          <cell r="I27" t="str">
            <v>ACTIVE</v>
          </cell>
          <cell r="J27" t="str">
            <v>1974-2017</v>
          </cell>
          <cell r="K27">
            <v>44</v>
          </cell>
          <cell r="O27" t="str">
            <v>Yellowknife RCMP 1 867 669 1111</v>
          </cell>
          <cell r="P27" t="str">
            <v>61.33358 -122.0943</v>
          </cell>
        </row>
        <row r="28">
          <cell r="A28" t="str">
            <v>BLACKSTONE RIVER AT HIGHWAY 7</v>
          </cell>
          <cell r="B28" t="str">
            <v xml:space="preserve">10ED007  </v>
          </cell>
          <cell r="C28" t="str">
            <v>NWT</v>
          </cell>
          <cell r="D28">
            <v>61.060310000000001</v>
          </cell>
          <cell r="E28">
            <v>-122.8954</v>
          </cell>
          <cell r="F28" t="str">
            <v>QRC</v>
          </cell>
          <cell r="G28" t="str">
            <v>NOR</v>
          </cell>
          <cell r="H28" t="str">
            <v>F</v>
          </cell>
          <cell r="I28" t="str">
            <v>ACTIVE</v>
          </cell>
          <cell r="J28" t="str">
            <v>1991-2017</v>
          </cell>
          <cell r="K28">
            <v>27</v>
          </cell>
          <cell r="O28" t="str">
            <v>Yellowknife RCMP 1 867 669 1111</v>
          </cell>
          <cell r="P28" t="str">
            <v>61.06031 -122.8954</v>
          </cell>
        </row>
        <row r="29">
          <cell r="A29" t="str">
            <v>BLACKSTONE RIVER NEAR CHAPMAN LAKE AIRSTRIP</v>
          </cell>
          <cell r="B29" t="str">
            <v>10MA003</v>
          </cell>
          <cell r="C29" t="str">
            <v>YT</v>
          </cell>
          <cell r="D29">
            <v>64.901390000000006</v>
          </cell>
          <cell r="E29">
            <v>-138.27583000000001</v>
          </cell>
          <cell r="F29" t="str">
            <v>12QNC</v>
          </cell>
          <cell r="H29" t="str">
            <v>F</v>
          </cell>
          <cell r="I29" t="str">
            <v>ACTIVE</v>
          </cell>
          <cell r="M29" t="str">
            <v>YES</v>
          </cell>
          <cell r="O29" t="str">
            <v>Whitehorse RCMP 911 or 867-667-5551</v>
          </cell>
          <cell r="P29" t="str">
            <v>64.90139 -138.27583</v>
          </cell>
        </row>
        <row r="30">
          <cell r="A30" t="str">
            <v>BLUEFISH LAKE NEAR YELLOWKNIFE</v>
          </cell>
          <cell r="B30" t="str">
            <v>07SB015</v>
          </cell>
          <cell r="C30" t="str">
            <v>NWT</v>
          </cell>
          <cell r="D30">
            <v>62.679499999999997</v>
          </cell>
          <cell r="E30">
            <v>-114.2629</v>
          </cell>
          <cell r="F30" t="str">
            <v>HRC</v>
          </cell>
          <cell r="G30" t="str">
            <v>RMT</v>
          </cell>
          <cell r="H30" t="str">
            <v>NTPC</v>
          </cell>
          <cell r="I30" t="str">
            <v>ACTIVE</v>
          </cell>
          <cell r="J30" t="str">
            <v>1998-2017</v>
          </cell>
          <cell r="K30">
            <v>30</v>
          </cell>
          <cell r="O30" t="str">
            <v>Yellowknife RCMP 1 867 669 1111</v>
          </cell>
          <cell r="P30" t="str">
            <v>62.6795 -114.2629</v>
          </cell>
        </row>
        <row r="31">
          <cell r="A31" t="str">
            <v>BONNET PLUME RIVER ABOVE GILLESPIE CREEK</v>
          </cell>
          <cell r="B31" t="str">
            <v>10MB004</v>
          </cell>
          <cell r="C31" t="str">
            <v>YT</v>
          </cell>
          <cell r="D31">
            <v>64.7483</v>
          </cell>
          <cell r="E31">
            <v>-133.6806</v>
          </cell>
          <cell r="F31" t="str">
            <v>12QNC</v>
          </cell>
          <cell r="H31" t="str">
            <v>T</v>
          </cell>
          <cell r="I31" t="str">
            <v>ACTIVE</v>
          </cell>
          <cell r="M31" t="str">
            <v>YES</v>
          </cell>
          <cell r="N31" t="str">
            <v>YES</v>
          </cell>
          <cell r="O31" t="str">
            <v>Whitehorse RCMP 911 or 867-667-5551</v>
          </cell>
          <cell r="P31" t="str">
            <v>64.7483 -133.6806</v>
          </cell>
        </row>
        <row r="32">
          <cell r="A32" t="str">
            <v>BOSWORTH CREEK NEAR NORMAN WELLS</v>
          </cell>
          <cell r="B32" t="str">
            <v>10KA007</v>
          </cell>
          <cell r="C32" t="str">
            <v>NWT</v>
          </cell>
          <cell r="D32">
            <v>65.323859999999996</v>
          </cell>
          <cell r="E32">
            <v>-126.8775</v>
          </cell>
          <cell r="F32" t="str">
            <v>QRC</v>
          </cell>
          <cell r="G32" t="str">
            <v>RMT</v>
          </cell>
          <cell r="H32" t="str">
            <v>FT</v>
          </cell>
          <cell r="I32" t="str">
            <v>ACTIVE</v>
          </cell>
          <cell r="J32" t="str">
            <v>1980-2017</v>
          </cell>
          <cell r="K32">
            <v>30</v>
          </cell>
          <cell r="O32" t="str">
            <v>Yellowknife RCMP 1 867 669 1111</v>
          </cell>
          <cell r="P32" t="str">
            <v>65.32386 -126.8775</v>
          </cell>
        </row>
        <row r="33">
          <cell r="A33" t="str">
            <v>BROWN RIVER AT OUTLET OF BROWN LAKE</v>
          </cell>
          <cell r="B33" t="str">
            <v>06OA007</v>
          </cell>
          <cell r="C33" t="str">
            <v>NU</v>
          </cell>
          <cell r="D33">
            <v>65.934579999999997</v>
          </cell>
          <cell r="E33">
            <v>-91.066559999999996</v>
          </cell>
          <cell r="F33" t="str">
            <v>QRC</v>
          </cell>
          <cell r="G33" t="str">
            <v>RMT</v>
          </cell>
          <cell r="H33" t="str">
            <v>T</v>
          </cell>
          <cell r="I33" t="str">
            <v>ACTIVE</v>
          </cell>
          <cell r="O33" t="str">
            <v>Baker Lake RCMP 1-867-793-0123</v>
          </cell>
          <cell r="P33" t="str">
            <v>65.93458 -91.06656</v>
          </cell>
        </row>
        <row r="34">
          <cell r="A34" t="str">
            <v>BUFFALO RIVER AT HIGHWAY #5</v>
          </cell>
          <cell r="B34" t="str">
            <v>07PA001</v>
          </cell>
          <cell r="C34" t="str">
            <v>NWT</v>
          </cell>
          <cell r="D34">
            <v>60.71367</v>
          </cell>
          <cell r="E34">
            <v>-114.90388900000001</v>
          </cell>
          <cell r="F34" t="str">
            <v>QRC</v>
          </cell>
          <cell r="G34" t="str">
            <v>NOR</v>
          </cell>
          <cell r="H34" t="str">
            <v>Recon</v>
          </cell>
          <cell r="I34" t="str">
            <v>ACTIVE</v>
          </cell>
          <cell r="O34" t="str">
            <v>Yellowknife RCMP 1 867 669 1111</v>
          </cell>
          <cell r="P34" t="str">
            <v>60.71367 -114.903889</v>
          </cell>
        </row>
        <row r="35">
          <cell r="A35" t="str">
            <v>BURNSIDE RIVER NEAR THE MOUTH</v>
          </cell>
          <cell r="B35" t="str">
            <v>10QC001</v>
          </cell>
          <cell r="C35" t="str">
            <v>NU</v>
          </cell>
          <cell r="D35">
            <v>66.726249999999993</v>
          </cell>
          <cell r="E35">
            <v>-108.81319999999999</v>
          </cell>
          <cell r="F35" t="str">
            <v>QRC</v>
          </cell>
          <cell r="G35" t="str">
            <v>RMT</v>
          </cell>
          <cell r="H35" t="str">
            <v>T</v>
          </cell>
          <cell r="I35" t="str">
            <v>ACTIVE</v>
          </cell>
          <cell r="L35" t="str">
            <v>YES</v>
          </cell>
          <cell r="N35" t="str">
            <v>YES</v>
          </cell>
          <cell r="O35" t="str">
            <v>Yellowknife RCMP 1 867 669 1111</v>
          </cell>
          <cell r="P35" t="str">
            <v>66.72625 -108.8132</v>
          </cell>
        </row>
        <row r="36">
          <cell r="A36" t="str">
            <v>CAMERON RIVER BELOW REID LAKE</v>
          </cell>
          <cell r="B36" t="str">
            <v>07SB010</v>
          </cell>
          <cell r="C36" t="str">
            <v>NWT</v>
          </cell>
          <cell r="D36">
            <v>62.490859999999998</v>
          </cell>
          <cell r="E36">
            <v>-113.5231</v>
          </cell>
          <cell r="F36" t="str">
            <v>QRC</v>
          </cell>
          <cell r="G36" t="str">
            <v>NOR</v>
          </cell>
          <cell r="H36" t="str">
            <v>T</v>
          </cell>
          <cell r="I36" t="str">
            <v>ACTIVE</v>
          </cell>
          <cell r="J36" t="str">
            <v>1975-2017</v>
          </cell>
          <cell r="K36">
            <v>43</v>
          </cell>
          <cell r="O36" t="str">
            <v>Yellowknife RCMP 1 867 669 1111</v>
          </cell>
          <cell r="P36" t="str">
            <v>62.49086 -113.5231</v>
          </cell>
        </row>
        <row r="37">
          <cell r="A37" t="str">
            <v>CAMSELL RIVER AT OUTLET OF CLUT LAKE</v>
          </cell>
          <cell r="B37" t="str">
            <v>10JA002</v>
          </cell>
          <cell r="C37" t="str">
            <v>NWT</v>
          </cell>
          <cell r="D37">
            <v>65.598330000000004</v>
          </cell>
          <cell r="E37">
            <v>-117.7581</v>
          </cell>
          <cell r="F37" t="str">
            <v>QRC</v>
          </cell>
          <cell r="G37" t="str">
            <v>RMT</v>
          </cell>
          <cell r="H37" t="str">
            <v>FT</v>
          </cell>
          <cell r="I37" t="str">
            <v>ACTIVE</v>
          </cell>
          <cell r="J37" t="str">
            <v>1933-2017</v>
          </cell>
          <cell r="K37">
            <v>57</v>
          </cell>
          <cell r="N37" t="str">
            <v>YES</v>
          </cell>
          <cell r="O37" t="str">
            <v>Yellowknife RCMP 1 867 669 1111</v>
          </cell>
          <cell r="P37" t="str">
            <v>65.59833 -117.7581</v>
          </cell>
        </row>
        <row r="38">
          <cell r="A38" t="str">
            <v>CAMSELL RIVER ABOVE LAC STE. CROIX</v>
          </cell>
          <cell r="B38" t="str">
            <v>10JA003</v>
          </cell>
          <cell r="C38" t="str">
            <v>NWT</v>
          </cell>
          <cell r="D38">
            <v>64.273313799999997</v>
          </cell>
          <cell r="E38">
            <v>117.25232</v>
          </cell>
          <cell r="G38" t="str">
            <v>RMT</v>
          </cell>
          <cell r="I38" t="str">
            <v>ACTIVE</v>
          </cell>
          <cell r="O38" t="str">
            <v>Yellowknife RCMP 1 867 669 1111</v>
          </cell>
          <cell r="P38" t="str">
            <v>64.2733138 117.25232</v>
          </cell>
        </row>
        <row r="39">
          <cell r="A39" t="str">
            <v>CANYON CREEK NEAR PIPELINE CROSSING</v>
          </cell>
          <cell r="B39" t="str">
            <v>10KA009</v>
          </cell>
          <cell r="C39" t="str">
            <v>NWT</v>
          </cell>
          <cell r="D39">
            <v>65.231920000000002</v>
          </cell>
          <cell r="E39">
            <v>-126.51819999999999</v>
          </cell>
          <cell r="F39" t="str">
            <v>QRS</v>
          </cell>
          <cell r="G39" t="str">
            <v>RMT</v>
          </cell>
          <cell r="H39" t="str">
            <v>FT</v>
          </cell>
          <cell r="I39" t="str">
            <v>ACTIVE</v>
          </cell>
          <cell r="J39" t="str">
            <v>2005-2017</v>
          </cell>
          <cell r="K39">
            <v>13</v>
          </cell>
          <cell r="O39" t="str">
            <v>Yellowknife RCMP 1 867 669 1111</v>
          </cell>
          <cell r="P39" t="str">
            <v>65.23192 -126.5182</v>
          </cell>
        </row>
        <row r="40">
          <cell r="A40" t="str">
            <v>CARCAJOU RIVER BELOW IMPERIAL RIVER</v>
          </cell>
          <cell r="B40" t="str">
            <v>10KB001</v>
          </cell>
          <cell r="C40" t="str">
            <v>NWT</v>
          </cell>
          <cell r="D40">
            <v>65.295330000000007</v>
          </cell>
          <cell r="E40">
            <v>-127.68340000000001</v>
          </cell>
          <cell r="F40" t="str">
            <v>QRC</v>
          </cell>
          <cell r="G40" t="str">
            <v>RMT</v>
          </cell>
          <cell r="H40" t="str">
            <v>F</v>
          </cell>
          <cell r="I40" t="str">
            <v>ACTIVE</v>
          </cell>
          <cell r="J40" t="str">
            <v>1976-2017</v>
          </cell>
          <cell r="K40">
            <v>42</v>
          </cell>
          <cell r="O40" t="str">
            <v>Yellowknife RCMP 1 867 669 1111</v>
          </cell>
          <cell r="P40" t="str">
            <v>65.29533 -127.6834</v>
          </cell>
        </row>
        <row r="41">
          <cell r="A41" t="str">
            <v>CARIBOU CREEK ABOVE HIGHWAY NO.8 (Dempster Hwy)</v>
          </cell>
          <cell r="B41" t="str">
            <v>10LC007</v>
          </cell>
          <cell r="C41" t="str">
            <v>NWT</v>
          </cell>
          <cell r="D41">
            <v>68.087280000000007</v>
          </cell>
          <cell r="E41">
            <v>-133.4923</v>
          </cell>
          <cell r="F41" t="str">
            <v xml:space="preserve">QRC       </v>
          </cell>
          <cell r="G41" t="str">
            <v>NOR</v>
          </cell>
          <cell r="H41" t="str">
            <v>F</v>
          </cell>
          <cell r="I41" t="str">
            <v>ACTIVE</v>
          </cell>
          <cell r="J41" t="str">
            <v>1975-2017</v>
          </cell>
          <cell r="K41">
            <v>43</v>
          </cell>
          <cell r="O41" t="str">
            <v>Yellowknife RCMP 1 867 669 1111</v>
          </cell>
          <cell r="P41" t="str">
            <v>68.08728 -133.4923</v>
          </cell>
        </row>
        <row r="42">
          <cell r="A42" t="str">
            <v>CARIBOU RIVER ABOVE BABBAGE CREEK</v>
          </cell>
          <cell r="B42" t="str">
            <v>10MD003</v>
          </cell>
          <cell r="C42" t="str">
            <v>YT</v>
          </cell>
          <cell r="D42">
            <v>68.8</v>
          </cell>
          <cell r="E42">
            <v>-138.6</v>
          </cell>
          <cell r="F42" t="str">
            <v>12QRC</v>
          </cell>
          <cell r="H42" t="str">
            <v>T</v>
          </cell>
          <cell r="I42" t="str">
            <v>ACTIVE</v>
          </cell>
          <cell r="O42" t="str">
            <v>Whitehorse RCMP 911 or 867-667-5551</v>
          </cell>
          <cell r="P42" t="str">
            <v>68.8 -138.6</v>
          </cell>
        </row>
        <row r="43">
          <cell r="A43" t="str">
            <v>CARNWATH RIVER BELOW ANDREW RIVER</v>
          </cell>
          <cell r="B43" t="str">
            <v>10NA001</v>
          </cell>
          <cell r="C43" t="str">
            <v>NWT</v>
          </cell>
          <cell r="D43">
            <v>68.391670000000005</v>
          </cell>
          <cell r="E43">
            <v>-128.94999999999999</v>
          </cell>
          <cell r="F43" t="str">
            <v>QRC</v>
          </cell>
          <cell r="G43" t="str">
            <v>RMT</v>
          </cell>
          <cell r="H43" t="str">
            <v>Recon</v>
          </cell>
          <cell r="I43" t="str">
            <v>ACTIVE</v>
          </cell>
          <cell r="O43" t="str">
            <v>Yellowknife RCMP 1 867 669 1111</v>
          </cell>
          <cell r="P43" t="str">
            <v>68.39167 -128.95</v>
          </cell>
        </row>
        <row r="44">
          <cell r="A44" t="str">
            <v>CHICK CREEK ABOVE CHICK LAKE</v>
          </cell>
          <cell r="B44" t="str">
            <v>10KD009</v>
          </cell>
          <cell r="C44" t="str">
            <v>NWT</v>
          </cell>
          <cell r="D44">
            <v>65.854860000000002</v>
          </cell>
          <cell r="E44">
            <v>-128.13409999999999</v>
          </cell>
          <cell r="F44" t="str">
            <v>QRS</v>
          </cell>
          <cell r="G44" t="str">
            <v>RMT</v>
          </cell>
          <cell r="H44" t="str">
            <v>FT</v>
          </cell>
          <cell r="I44" t="str">
            <v>ACTIVE</v>
          </cell>
          <cell r="J44" t="str">
            <v>2005-2017</v>
          </cell>
          <cell r="K44">
            <v>13</v>
          </cell>
          <cell r="O44" t="str">
            <v>Yellowknife RCMP 1 867 669 1111</v>
          </cell>
          <cell r="P44" t="str">
            <v>65.85486 -128.1341</v>
          </cell>
        </row>
        <row r="45">
          <cell r="A45" t="str">
            <v>CONTWOYTO LAKE AT LUPIN MINE</v>
          </cell>
          <cell r="B45" t="str">
            <v>10QC003</v>
          </cell>
          <cell r="C45" t="str">
            <v>NU</v>
          </cell>
          <cell r="D45">
            <v>65.777190000000004</v>
          </cell>
          <cell r="E45">
            <v>-111.2171</v>
          </cell>
          <cell r="F45" t="str">
            <v>HRC</v>
          </cell>
          <cell r="G45" t="str">
            <v>RMT</v>
          </cell>
          <cell r="H45" t="str">
            <v>T</v>
          </cell>
          <cell r="I45" t="str">
            <v>ACTIVE</v>
          </cell>
          <cell r="O45" t="str">
            <v>Yellowknife RCMP 1 867 669 1111</v>
          </cell>
          <cell r="P45" t="str">
            <v>65.77719 -111.2171</v>
          </cell>
        </row>
        <row r="46">
          <cell r="A46" t="str">
            <v>COPPERMINE RIVER ABOVE COPPER CREEK</v>
          </cell>
          <cell r="B46" t="str">
            <v>10PC004</v>
          </cell>
          <cell r="C46" t="str">
            <v>NU</v>
          </cell>
          <cell r="D46">
            <v>67.22833</v>
          </cell>
          <cell r="E46">
            <v>-115.88890000000001</v>
          </cell>
          <cell r="F46" t="str">
            <v>QRC</v>
          </cell>
          <cell r="G46" t="str">
            <v>RMT</v>
          </cell>
          <cell r="H46" t="str">
            <v>FT</v>
          </cell>
          <cell r="I46" t="str">
            <v>ACTIVE</v>
          </cell>
          <cell r="O46" t="str">
            <v>Kugluktuk RCMP 1 867 982 1111</v>
          </cell>
          <cell r="P46" t="str">
            <v>67.22833 -115.8889</v>
          </cell>
        </row>
        <row r="47">
          <cell r="A47" t="str">
            <v>COPPERMINE RIVER AT OUTLET OF  POINT LAKE</v>
          </cell>
          <cell r="B47" t="str">
            <v xml:space="preserve">10PB001 </v>
          </cell>
          <cell r="C47" t="str">
            <v>NWT</v>
          </cell>
          <cell r="D47">
            <v>65.41583</v>
          </cell>
          <cell r="E47">
            <v>-114.0078</v>
          </cell>
          <cell r="F47" t="str">
            <v xml:space="preserve">QRC        </v>
          </cell>
          <cell r="G47" t="str">
            <v>RMT</v>
          </cell>
          <cell r="H47" t="str">
            <v>FT</v>
          </cell>
          <cell r="I47" t="str">
            <v>ACTIVE</v>
          </cell>
          <cell r="J47" t="str">
            <v>1964-2017</v>
          </cell>
          <cell r="K47">
            <v>54</v>
          </cell>
          <cell r="O47" t="str">
            <v>Yellowknife RCMP 1 867 669 1111</v>
          </cell>
          <cell r="P47" t="str">
            <v>65.41583 -114.0078</v>
          </cell>
        </row>
        <row r="48">
          <cell r="A48" t="str">
            <v>COPPERMINE RIVER BELOW DESTEFFANY LAKE</v>
          </cell>
          <cell r="B48" t="str">
            <v>10PA001</v>
          </cell>
          <cell r="C48" t="str">
            <v>NWT</v>
          </cell>
          <cell r="D48">
            <v>64.615750000000006</v>
          </cell>
          <cell r="E48">
            <v>-111.9546</v>
          </cell>
          <cell r="F48" t="str">
            <v>QRC</v>
          </cell>
          <cell r="G48" t="str">
            <v>RMT</v>
          </cell>
          <cell r="H48" t="str">
            <v>T</v>
          </cell>
          <cell r="I48" t="str">
            <v>ACTIVE</v>
          </cell>
          <cell r="J48" t="str">
            <v>1994-2017</v>
          </cell>
          <cell r="K48">
            <v>24</v>
          </cell>
          <cell r="N48" t="str">
            <v>YES</v>
          </cell>
          <cell r="O48" t="str">
            <v>Yellowknife RCMP 1 867 669 1111</v>
          </cell>
          <cell r="P48" t="str">
            <v>64.61575 -111.9546</v>
          </cell>
        </row>
        <row r="49">
          <cell r="A49" t="str">
            <v>DEZADEASH RIVER AT HAINES JUNCTION</v>
          </cell>
          <cell r="B49" t="str">
            <v>08AA003</v>
          </cell>
          <cell r="C49" t="str">
            <v>YT</v>
          </cell>
          <cell r="D49">
            <v>60.748058</v>
          </cell>
          <cell r="E49">
            <v>-137.50833</v>
          </cell>
          <cell r="F49" t="str">
            <v>12QRC</v>
          </cell>
          <cell r="H49" t="str">
            <v>FT</v>
          </cell>
          <cell r="I49" t="str">
            <v>ACTIVE</v>
          </cell>
          <cell r="O49" t="str">
            <v>Whitehorse RCMP 911 or 867-667-5551</v>
          </cell>
          <cell r="P49" t="str">
            <v>60.748058 -137.50833</v>
          </cell>
        </row>
        <row r="50">
          <cell r="A50" t="str">
            <v>DONJEK RIVER BELOW KLUANE RIVER</v>
          </cell>
          <cell r="B50" t="str">
            <v>09CA003</v>
          </cell>
          <cell r="C50" t="str">
            <v>YT</v>
          </cell>
          <cell r="D50">
            <v>62.08222</v>
          </cell>
          <cell r="E50">
            <v>-139.85972000000001</v>
          </cell>
          <cell r="I50" t="str">
            <v>DISCONTINUED</v>
          </cell>
          <cell r="M50" t="str">
            <v>YES</v>
          </cell>
          <cell r="O50" t="str">
            <v>Whitehorse RCMP 911 or 867-667-5551</v>
          </cell>
          <cell r="P50" t="str">
            <v>62.08222 -139.85972</v>
          </cell>
        </row>
        <row r="51">
          <cell r="A51" t="str">
            <v>DRURY CREEK AT KM 469 R CAMPBELL HIGHWAY</v>
          </cell>
          <cell r="B51" t="str">
            <v>09AH005</v>
          </cell>
          <cell r="C51" t="str">
            <v>YT</v>
          </cell>
          <cell r="D51">
            <v>62.2</v>
          </cell>
          <cell r="E51">
            <v>-134.3878</v>
          </cell>
          <cell r="F51" t="str">
            <v>12QNC</v>
          </cell>
          <cell r="H51" t="str">
            <v>T</v>
          </cell>
          <cell r="I51" t="str">
            <v>ACTIVE</v>
          </cell>
          <cell r="O51" t="str">
            <v>Whitehorse RCMP 911 or 867-667-5551</v>
          </cell>
          <cell r="P51" t="str">
            <v>62.2 -134.3878</v>
          </cell>
        </row>
        <row r="52">
          <cell r="A52" t="str">
            <v>DUBAWNT LINE CABIN</v>
          </cell>
          <cell r="D52">
            <v>64.264443999999997</v>
          </cell>
          <cell r="E52">
            <v>-99.593610999999996</v>
          </cell>
          <cell r="L52" t="str">
            <v>YES</v>
          </cell>
          <cell r="N52" t="str">
            <v>YES</v>
          </cell>
        </row>
        <row r="53">
          <cell r="A53" t="str">
            <v>DUBAWNT RIVER ABOVE DUBAWNT LAKE</v>
          </cell>
          <cell r="B53" t="str">
            <v>06KB003</v>
          </cell>
          <cell r="C53" t="str">
            <v>NWT</v>
          </cell>
          <cell r="D53">
            <v>62.859859999999998</v>
          </cell>
          <cell r="E53">
            <v>-102.23891999999999</v>
          </cell>
          <cell r="F53" t="str">
            <v>QRC</v>
          </cell>
          <cell r="G53" t="str">
            <v>RMT</v>
          </cell>
          <cell r="H53" t="str">
            <v>T</v>
          </cell>
          <cell r="I53" t="str">
            <v>ACTIVE</v>
          </cell>
          <cell r="O53" t="str">
            <v>Baker Lake RCMP 1-867-793-0123</v>
          </cell>
          <cell r="P53" t="str">
            <v>62.85986 -102.23892</v>
          </cell>
        </row>
        <row r="54">
          <cell r="A54" t="str">
            <v>DUBAWNT RIVER AT OUTLET OF MARJORIE LAKE</v>
          </cell>
          <cell r="B54" t="str">
            <v>06KC003</v>
          </cell>
          <cell r="C54" t="str">
            <v>NU</v>
          </cell>
          <cell r="D54">
            <v>64.232420000000005</v>
          </cell>
          <cell r="E54">
            <v>-99.476079999999996</v>
          </cell>
          <cell r="F54" t="str">
            <v xml:space="preserve">QRS       </v>
          </cell>
          <cell r="G54" t="str">
            <v>RMT</v>
          </cell>
          <cell r="H54" t="str">
            <v>F</v>
          </cell>
          <cell r="I54" t="str">
            <v>ACTIVE</v>
          </cell>
          <cell r="L54" t="str">
            <v>YES</v>
          </cell>
          <cell r="N54" t="str">
            <v>YES</v>
          </cell>
          <cell r="O54" t="str">
            <v>Baker Lake RCMP 1-867-793-0123</v>
          </cell>
          <cell r="P54" t="str">
            <v>64.23242 -99.47608</v>
          </cell>
        </row>
        <row r="55">
          <cell r="A55" t="str">
            <v>DUKE RIVER NEAR THE MOUTH</v>
          </cell>
          <cell r="B55" t="str">
            <v>09CA004</v>
          </cell>
          <cell r="C55" t="str">
            <v>YT</v>
          </cell>
          <cell r="D55">
            <v>61.346001000000001</v>
          </cell>
          <cell r="E55">
            <v>-139.16792000000001</v>
          </cell>
          <cell r="F55" t="str">
            <v>12QRC</v>
          </cell>
          <cell r="H55" t="str">
            <v>FT</v>
          </cell>
          <cell r="I55" t="str">
            <v>ACTIVE</v>
          </cell>
          <cell r="M55" t="str">
            <v>YES</v>
          </cell>
          <cell r="O55" t="str">
            <v>Whitehorse RCMP 911 or 867-667-5551</v>
          </cell>
          <cell r="P55" t="str">
            <v>61.346001 -139.16792</v>
          </cell>
        </row>
        <row r="56">
          <cell r="A56" t="str">
            <v>DUNCAN LAKE NEAR YELLOWKNIFE</v>
          </cell>
          <cell r="B56" t="str">
            <v>07SB012</v>
          </cell>
          <cell r="C56" t="str">
            <v>NWT</v>
          </cell>
          <cell r="D56">
            <v>62.807810000000003</v>
          </cell>
          <cell r="E56">
            <v>-114.0334</v>
          </cell>
          <cell r="F56" t="str">
            <v>HRC</v>
          </cell>
          <cell r="G56" t="str">
            <v>RMT</v>
          </cell>
          <cell r="H56" t="str">
            <v>NTPC</v>
          </cell>
          <cell r="I56" t="str">
            <v>ACTIVE</v>
          </cell>
          <cell r="J56" t="str">
            <v>1975-2017</v>
          </cell>
          <cell r="K56">
            <v>43</v>
          </cell>
          <cell r="O56" t="str">
            <v>Yellowknife RCMP 1 867 669 1111</v>
          </cell>
          <cell r="P56" t="str">
            <v>62.80781 -114.0334</v>
          </cell>
        </row>
        <row r="57">
          <cell r="A57" t="str">
            <v>EAGLE RIVER AT DEMPSTER HIGHWAY BRIDGE</v>
          </cell>
          <cell r="B57" t="str">
            <v>09FB002</v>
          </cell>
          <cell r="C57" t="str">
            <v>YT</v>
          </cell>
          <cell r="D57">
            <v>66.441670000000002</v>
          </cell>
          <cell r="E57">
            <v>-136.70830000000001</v>
          </cell>
          <cell r="F57" t="str">
            <v>12QRC</v>
          </cell>
          <cell r="H57" t="str">
            <v>T</v>
          </cell>
          <cell r="I57" t="str">
            <v>ACTIVE</v>
          </cell>
          <cell r="O57" t="str">
            <v>Whitehorse RCMP 911 or 867-667-5551</v>
          </cell>
          <cell r="P57" t="str">
            <v>66.44167 -136.7083</v>
          </cell>
        </row>
        <row r="58">
          <cell r="A58" t="str">
            <v>ELLICE RIVER NEAR THE MOUTH</v>
          </cell>
          <cell r="B58" t="str">
            <v>10QD001</v>
          </cell>
          <cell r="C58" t="str">
            <v>NU</v>
          </cell>
          <cell r="D58">
            <v>67.708330000000004</v>
          </cell>
          <cell r="E58">
            <v>-104.1392</v>
          </cell>
          <cell r="F58" t="str">
            <v>QRC</v>
          </cell>
          <cell r="G58" t="str">
            <v>RMT</v>
          </cell>
          <cell r="H58" t="str">
            <v>T</v>
          </cell>
          <cell r="I58" t="str">
            <v>ACTIVE</v>
          </cell>
          <cell r="L58" t="str">
            <v>YES</v>
          </cell>
          <cell r="N58" t="str">
            <v>YES</v>
          </cell>
          <cell r="O58" t="str">
            <v>Yellowknife RCMP 1 867 669 1111</v>
          </cell>
          <cell r="P58" t="str">
            <v>67.70833 -104.1392</v>
          </cell>
        </row>
        <row r="59">
          <cell r="A59" t="str">
            <v>ENNADAI LAKE NEAR ENNADAI, Site #2</v>
          </cell>
          <cell r="B59" t="str">
            <v>06LA003</v>
          </cell>
          <cell r="C59" t="str">
            <v>NU</v>
          </cell>
          <cell r="D59">
            <v>61.11392</v>
          </cell>
          <cell r="E59">
            <v>-101.029</v>
          </cell>
          <cell r="F59" t="str">
            <v xml:space="preserve">HRC       </v>
          </cell>
          <cell r="G59" t="str">
            <v>RMT</v>
          </cell>
          <cell r="H59" t="str">
            <v>T</v>
          </cell>
          <cell r="I59" t="str">
            <v>ACTIVE</v>
          </cell>
          <cell r="O59" t="str">
            <v>Baker Lake RCMP 1-867-793-0123</v>
          </cell>
          <cell r="P59" t="str">
            <v>61.11392 -101.029</v>
          </cell>
        </row>
        <row r="60">
          <cell r="A60" t="str">
            <v>FAIRY LAKE RIVER NEAR OUTLET OF NAPAKTULIK LAKE</v>
          </cell>
          <cell r="B60" t="str">
            <v>10PC005</v>
          </cell>
          <cell r="C60" t="str">
            <v>NU</v>
          </cell>
          <cell r="D60">
            <v>66.253609999999995</v>
          </cell>
          <cell r="E60">
            <v>-113.9914</v>
          </cell>
          <cell r="F60" t="str">
            <v>QRC</v>
          </cell>
          <cell r="G60" t="str">
            <v>RMT</v>
          </cell>
          <cell r="H60" t="str">
            <v>T</v>
          </cell>
          <cell r="I60" t="str">
            <v>ACTIVE</v>
          </cell>
          <cell r="N60" t="str">
            <v>YES</v>
          </cell>
          <cell r="O60" t="str">
            <v>Yellowknife RCMP 1 867 669 1111</v>
          </cell>
          <cell r="P60" t="str">
            <v>66.25361 -113.9914</v>
          </cell>
        </row>
        <row r="61">
          <cell r="A61" t="str">
            <v>FIRTH RIVER NEAR THE MOUTH</v>
          </cell>
          <cell r="B61" t="str">
            <v>10MC001</v>
          </cell>
          <cell r="C61" t="str">
            <v>YT</v>
          </cell>
          <cell r="D61">
            <v>69.326400000000007</v>
          </cell>
          <cell r="E61">
            <v>-139.56720000000001</v>
          </cell>
          <cell r="F61" t="str">
            <v>12QRS</v>
          </cell>
          <cell r="H61" t="str">
            <v>PARKS CANADA</v>
          </cell>
          <cell r="I61" t="str">
            <v>ACTIVE</v>
          </cell>
          <cell r="L61" t="str">
            <v>YES</v>
          </cell>
          <cell r="O61" t="str">
            <v>Whitehorse RCMP 911 or 867-667-5551</v>
          </cell>
          <cell r="P61" t="str">
            <v>69.3264 -139.5672</v>
          </cell>
        </row>
        <row r="62">
          <cell r="A62" t="str">
            <v>FLAT RIVER NEAR THE MOUTH</v>
          </cell>
          <cell r="B62" t="str">
            <v xml:space="preserve">10EA003     </v>
          </cell>
          <cell r="C62" t="str">
            <v>NWT</v>
          </cell>
          <cell r="D62">
            <v>61.529969999999999</v>
          </cell>
          <cell r="E62">
            <v>-125.41079999999999</v>
          </cell>
          <cell r="F62" t="str">
            <v>QRC</v>
          </cell>
          <cell r="G62" t="str">
            <v>RMT</v>
          </cell>
          <cell r="H62" t="str">
            <v>F</v>
          </cell>
          <cell r="I62" t="str">
            <v>ACTIVE</v>
          </cell>
          <cell r="J62" t="str">
            <v>1960-2017</v>
          </cell>
          <cell r="K62">
            <v>58</v>
          </cell>
          <cell r="O62" t="str">
            <v>Yellowknife RCMP 1 867 669 1111</v>
          </cell>
          <cell r="P62" t="str">
            <v>61.52997 -125.4108</v>
          </cell>
        </row>
        <row r="63">
          <cell r="A63" t="str">
            <v>FORT PROVIDENCE AIRPORT</v>
          </cell>
          <cell r="C63" t="str">
            <v>NWT</v>
          </cell>
          <cell r="D63">
            <v>61.316681000000003</v>
          </cell>
          <cell r="E63">
            <v>-117.60250600000001</v>
          </cell>
          <cell r="N63" t="str">
            <v>YES</v>
          </cell>
        </row>
        <row r="64">
          <cell r="A64" t="str">
            <v>FORT SMITH AIRPORT</v>
          </cell>
        </row>
        <row r="65">
          <cell r="A65" t="str">
            <v>FORTYMILE RIVER NEAR THE NORTH</v>
          </cell>
          <cell r="B65" t="str">
            <v>09EC002</v>
          </cell>
          <cell r="C65" t="str">
            <v>YT</v>
          </cell>
          <cell r="D65">
            <v>64.397220000000004</v>
          </cell>
          <cell r="E65">
            <v>-140.61111</v>
          </cell>
          <cell r="I65" t="str">
            <v>DISCONTINUED</v>
          </cell>
          <cell r="M65" t="str">
            <v>YES</v>
          </cell>
          <cell r="O65" t="str">
            <v>Whitehorse RCMP 911 or 867-667-5551</v>
          </cell>
          <cell r="P65" t="str">
            <v>64.39722 -140.61111</v>
          </cell>
        </row>
        <row r="66">
          <cell r="A66" t="str">
            <v>FRANCES RIVER NEAR WATSON LAKE</v>
          </cell>
          <cell r="B66" t="str">
            <v>10AB001</v>
          </cell>
          <cell r="C66" t="str">
            <v>YT</v>
          </cell>
          <cell r="D66">
            <v>60.473888000000002</v>
          </cell>
          <cell r="E66">
            <v>-129.1189</v>
          </cell>
          <cell r="F66" t="str">
            <v>12QRC</v>
          </cell>
          <cell r="H66" t="str">
            <v>FT</v>
          </cell>
          <cell r="I66" t="str">
            <v>ACTIVE</v>
          </cell>
          <cell r="O66" t="str">
            <v>Whitehorse RCMP 911 or 867-667-5551</v>
          </cell>
          <cell r="P66" t="str">
            <v>60.473888 -129.1189</v>
          </cell>
        </row>
        <row r="67">
          <cell r="A67" t="str">
            <v xml:space="preserve">FRESHWATER CREEK NEAR CAMBRIDGE BAY </v>
          </cell>
          <cell r="B67" t="str">
            <v>10TF001</v>
          </cell>
          <cell r="C67" t="str">
            <v>NU</v>
          </cell>
          <cell r="D67">
            <v>69.131110000000007</v>
          </cell>
          <cell r="E67">
            <v>-104.9906</v>
          </cell>
          <cell r="F67" t="str">
            <v>QRC</v>
          </cell>
          <cell r="G67" t="str">
            <v>RMT</v>
          </cell>
          <cell r="H67" t="str">
            <v>F</v>
          </cell>
          <cell r="I67" t="str">
            <v>ACTIVE</v>
          </cell>
          <cell r="O67" t="str">
            <v>Yellowknife RCMP 1 867 669 1111</v>
          </cell>
          <cell r="P67" t="str">
            <v>69.13111 -104.9906</v>
          </cell>
        </row>
        <row r="68">
          <cell r="A68" t="str">
            <v>GILTANA CREEK NEAR THE MOUTH</v>
          </cell>
          <cell r="B68" t="str">
            <v>08AA009</v>
          </cell>
          <cell r="C68" t="str">
            <v>YT</v>
          </cell>
          <cell r="D68">
            <v>61.195</v>
          </cell>
          <cell r="E68">
            <v>-136.98219</v>
          </cell>
          <cell r="F68" t="str">
            <v>12QRC</v>
          </cell>
          <cell r="H68" t="str">
            <v>YEC</v>
          </cell>
          <cell r="I68" t="str">
            <v>ACTIVE</v>
          </cell>
          <cell r="O68" t="str">
            <v>Whitehorse RCMP 911 or 867-667-5551</v>
          </cell>
          <cell r="P68" t="str">
            <v>61.195 -136.98219</v>
          </cell>
        </row>
        <row r="69">
          <cell r="A69" t="str">
            <v>GREAT BEAR LAKE AT HORNBY BAY</v>
          </cell>
          <cell r="B69" t="str">
            <v>10JE002</v>
          </cell>
          <cell r="C69" t="str">
            <v>NWT</v>
          </cell>
          <cell r="D69">
            <v>66.599720000000005</v>
          </cell>
          <cell r="E69">
            <v>-117.61920000000001</v>
          </cell>
          <cell r="F69" t="str">
            <v>HRC</v>
          </cell>
          <cell r="G69" t="str">
            <v>RMT</v>
          </cell>
          <cell r="H69" t="str">
            <v>F</v>
          </cell>
          <cell r="I69" t="str">
            <v>ACTIVE</v>
          </cell>
          <cell r="J69" t="str">
            <v>1983-2017</v>
          </cell>
          <cell r="K69">
            <v>35</v>
          </cell>
          <cell r="O69" t="str">
            <v>Yellowknife RCMP 1 867 669 1111</v>
          </cell>
          <cell r="P69" t="str">
            <v>66.59972 -117.6192</v>
          </cell>
        </row>
        <row r="70">
          <cell r="A70" t="str">
            <v>GREAT BEAR RIVER AT OUTLET OF GREAT BEAR LAKE</v>
          </cell>
          <cell r="B70" t="str">
            <v>10JC003</v>
          </cell>
          <cell r="C70" t="str">
            <v>NWT</v>
          </cell>
          <cell r="D70">
            <v>65.128420000000006</v>
          </cell>
          <cell r="E70">
            <v>-123.5509</v>
          </cell>
          <cell r="F70" t="str">
            <v xml:space="preserve">QRC       </v>
          </cell>
          <cell r="G70" t="str">
            <v>RMT</v>
          </cell>
          <cell r="H70" t="str">
            <v>F</v>
          </cell>
          <cell r="I70" t="str">
            <v>ACTIVE</v>
          </cell>
          <cell r="J70" t="str">
            <v>1961-2017</v>
          </cell>
          <cell r="K70">
            <v>57</v>
          </cell>
          <cell r="O70" t="str">
            <v>Yellowknife RCMP 1 867 669 1111</v>
          </cell>
          <cell r="P70" t="str">
            <v>65.12842 -123.5509</v>
          </cell>
        </row>
        <row r="71">
          <cell r="A71" t="str">
            <v>GREAT SLAVE LAKE AT HAY RIVER</v>
          </cell>
          <cell r="B71" t="str">
            <v>07OB002</v>
          </cell>
          <cell r="C71" t="str">
            <v>NWT</v>
          </cell>
          <cell r="D71">
            <v>60.859859999999998</v>
          </cell>
          <cell r="E71">
            <v>-115.7342</v>
          </cell>
          <cell r="F71" t="str">
            <v>HRC</v>
          </cell>
          <cell r="G71" t="str">
            <v>NOR</v>
          </cell>
          <cell r="H71" t="str">
            <v>F</v>
          </cell>
          <cell r="I71" t="str">
            <v>ACTIVE</v>
          </cell>
          <cell r="J71" t="str">
            <v>1959-2017</v>
          </cell>
          <cell r="K71">
            <v>47</v>
          </cell>
          <cell r="O71" t="str">
            <v>Hay River RCMP 1-867-874-1111</v>
          </cell>
          <cell r="P71" t="str">
            <v>60.85986 -115.7342</v>
          </cell>
        </row>
        <row r="72">
          <cell r="A72" t="str">
            <v>GREAT SLAVE LAKE AT YELLOWKNIFE BAY</v>
          </cell>
          <cell r="B72" t="str">
            <v xml:space="preserve">07SB001 </v>
          </cell>
          <cell r="C72" t="str">
            <v>NWT</v>
          </cell>
          <cell r="D72">
            <v>62.441560000000003</v>
          </cell>
          <cell r="E72">
            <v>-114.3498</v>
          </cell>
          <cell r="F72" t="str">
            <v xml:space="preserve">HRC        </v>
          </cell>
          <cell r="G72" t="str">
            <v>NOR</v>
          </cell>
          <cell r="H72" t="str">
            <v>F</v>
          </cell>
          <cell r="I72" t="str">
            <v>ACTIVE</v>
          </cell>
          <cell r="J72" t="str">
            <v>1934-2017</v>
          </cell>
          <cell r="K72">
            <v>82</v>
          </cell>
          <cell r="O72" t="str">
            <v>Yellowknife RCMP 1 867 669 1111</v>
          </cell>
          <cell r="P72" t="str">
            <v>62.44156 -114.3498</v>
          </cell>
        </row>
        <row r="73">
          <cell r="A73" t="str">
            <v>HANBURY RIVER ABOVE HOARE LAKE</v>
          </cell>
          <cell r="B73" t="str">
            <v>06JB001</v>
          </cell>
          <cell r="C73" t="str">
            <v>NWT</v>
          </cell>
          <cell r="D73">
            <v>63.59111</v>
          </cell>
          <cell r="E73">
            <v>-105.1544</v>
          </cell>
          <cell r="F73" t="str">
            <v>QRC</v>
          </cell>
          <cell r="G73" t="str">
            <v>RMT</v>
          </cell>
          <cell r="H73" t="str">
            <v>F</v>
          </cell>
          <cell r="I73" t="str">
            <v>ACTIVE</v>
          </cell>
          <cell r="J73" t="str">
            <v>1971-2017</v>
          </cell>
          <cell r="K73">
            <v>37</v>
          </cell>
          <cell r="L73" t="str">
            <v>YES</v>
          </cell>
          <cell r="N73" t="str">
            <v>YES</v>
          </cell>
          <cell r="O73" t="str">
            <v>Yellowknife RCMP 1 867 669 1111</v>
          </cell>
          <cell r="P73" t="str">
            <v>63.59111 -105.1544</v>
          </cell>
        </row>
        <row r="74">
          <cell r="A74" t="str">
            <v>HANS CREEK ABOVE ESKIMO LAKES    (NHRI)</v>
          </cell>
          <cell r="B74" t="str">
            <v xml:space="preserve">10ND004 </v>
          </cell>
          <cell r="C74" t="str">
            <v>NWT</v>
          </cell>
          <cell r="D74">
            <v>68.867440000000002</v>
          </cell>
          <cell r="E74">
            <v>-133.59200000000001</v>
          </cell>
          <cell r="F74" t="str">
            <v>QRC</v>
          </cell>
          <cell r="G74" t="str">
            <v>RMT</v>
          </cell>
          <cell r="H74" t="str">
            <v>F</v>
          </cell>
          <cell r="I74" t="str">
            <v>ACTIVE</v>
          </cell>
          <cell r="J74" t="str">
            <v>1988-2017</v>
          </cell>
          <cell r="K74">
            <v>30</v>
          </cell>
          <cell r="O74" t="str">
            <v>Yellowknife RCMP 1 867 669 1111</v>
          </cell>
          <cell r="P74" t="str">
            <v>68.86744 -133.592</v>
          </cell>
        </row>
        <row r="75">
          <cell r="A75" t="str">
            <v>HARE INDIAN RIVER NEAR FT. GOOD HOPE</v>
          </cell>
          <cell r="B75" t="str">
            <v>10LD004</v>
          </cell>
          <cell r="C75" t="str">
            <v>NWT</v>
          </cell>
          <cell r="D75">
            <v>66.400829999999999</v>
          </cell>
          <cell r="E75">
            <v>-128.25970000000001</v>
          </cell>
          <cell r="F75" t="str">
            <v>QRC</v>
          </cell>
          <cell r="G75" t="str">
            <v>RMT</v>
          </cell>
          <cell r="H75" t="str">
            <v>FT</v>
          </cell>
          <cell r="I75" t="str">
            <v>ACTIVE</v>
          </cell>
          <cell r="J75" t="str">
            <v>2005-2017</v>
          </cell>
          <cell r="K75">
            <v>13</v>
          </cell>
          <cell r="O75" t="str">
            <v>Yellowknife RCMP 1 867 669 1111</v>
          </cell>
          <cell r="P75" t="str">
            <v>66.40083 -128.2597</v>
          </cell>
        </row>
        <row r="76">
          <cell r="A76" t="str">
            <v>HAVIPAK CREEK NEAR INUVIK    (NHRI)</v>
          </cell>
          <cell r="B76" t="str">
            <v>10LC017</v>
          </cell>
          <cell r="C76" t="str">
            <v>NWT</v>
          </cell>
          <cell r="D76">
            <v>68.312780000000004</v>
          </cell>
          <cell r="E76">
            <v>-133.52619999999999</v>
          </cell>
          <cell r="F76" t="str">
            <v>QRC</v>
          </cell>
          <cell r="G76" t="str">
            <v>NOR</v>
          </cell>
          <cell r="H76" t="str">
            <v>F</v>
          </cell>
          <cell r="I76" t="str">
            <v>ACTIVE</v>
          </cell>
          <cell r="J76" t="str">
            <v>1993-2017</v>
          </cell>
          <cell r="K76">
            <v>44</v>
          </cell>
          <cell r="O76" t="str">
            <v>Yellowknife RCMP 1 867 669 1111</v>
          </cell>
          <cell r="P76" t="str">
            <v>68.31278 -133.5262</v>
          </cell>
        </row>
        <row r="77">
          <cell r="A77" t="str">
            <v>HAY RIVER AIRPORT</v>
          </cell>
        </row>
        <row r="78">
          <cell r="A78" t="str">
            <v>HAY RIVER NEAR ALTA/NWT BOUNDARY</v>
          </cell>
          <cell r="B78" t="str">
            <v>07OB008</v>
          </cell>
          <cell r="C78" t="str">
            <v>NWT</v>
          </cell>
          <cell r="D78">
            <v>60.003860000000003</v>
          </cell>
          <cell r="E78">
            <v>-116.9721</v>
          </cell>
          <cell r="F78" t="str">
            <v>HRS</v>
          </cell>
          <cell r="G78" t="str">
            <v>NOR</v>
          </cell>
          <cell r="H78" t="str">
            <v>T</v>
          </cell>
          <cell r="I78" t="str">
            <v>ACTIVE</v>
          </cell>
          <cell r="J78" t="str">
            <v>1986-2017</v>
          </cell>
          <cell r="K78">
            <v>32</v>
          </cell>
          <cell r="O78" t="str">
            <v>Hay River RCMP 1-867-874-1111</v>
          </cell>
          <cell r="P78" t="str">
            <v>60.00386 -116.9721</v>
          </cell>
        </row>
        <row r="79">
          <cell r="A79" t="str">
            <v>HAY RIVER NEAR HAY RIVER</v>
          </cell>
          <cell r="B79" t="str">
            <v>07OB001</v>
          </cell>
          <cell r="C79" t="str">
            <v>NWT</v>
          </cell>
          <cell r="D79">
            <v>60.743000000000002</v>
          </cell>
          <cell r="E79">
            <v>-115.8596</v>
          </cell>
          <cell r="F79" t="str">
            <v>QRC</v>
          </cell>
          <cell r="G79" t="str">
            <v>NOR</v>
          </cell>
          <cell r="H79" t="str">
            <v>FT</v>
          </cell>
          <cell r="I79" t="str">
            <v>ACTIVE</v>
          </cell>
          <cell r="J79" t="str">
            <v>1921-2017</v>
          </cell>
          <cell r="K79">
            <v>60</v>
          </cell>
          <cell r="O79" t="str">
            <v>Hay River RCMP 1-867-874-1111</v>
          </cell>
          <cell r="P79" t="str">
            <v>60.743 -115.8596</v>
          </cell>
        </row>
        <row r="80">
          <cell r="A80" t="str">
            <v>HESS RIVER ABOVE GILLESPIE CREEK</v>
          </cell>
          <cell r="B80" t="str">
            <v>09DA001</v>
          </cell>
          <cell r="C80" t="str">
            <v>YT</v>
          </cell>
          <cell r="D80">
            <v>63.335500000000003</v>
          </cell>
          <cell r="E80">
            <v>-131.5</v>
          </cell>
          <cell r="F80" t="str">
            <v>12QNC</v>
          </cell>
          <cell r="H80" t="str">
            <v>T</v>
          </cell>
          <cell r="I80" t="str">
            <v>ACTIVE</v>
          </cell>
          <cell r="L80" t="str">
            <v>YES</v>
          </cell>
          <cell r="M80" t="str">
            <v>YES</v>
          </cell>
          <cell r="N80" t="str">
            <v>YES</v>
          </cell>
          <cell r="O80" t="str">
            <v>Whitehorse RCMP 911 or 867-667-5551</v>
          </cell>
          <cell r="P80" t="str">
            <v>63.3355 -131.5</v>
          </cell>
        </row>
        <row r="81">
          <cell r="A81" t="str">
            <v>HOARFROST RIVER NEAR THE MOUTH</v>
          </cell>
          <cell r="B81" t="str">
            <v>07SC004</v>
          </cell>
          <cell r="C81" t="str">
            <v>NWT</v>
          </cell>
          <cell r="D81">
            <v>62.881030000000003</v>
          </cell>
          <cell r="E81">
            <v>-109.2372</v>
          </cell>
          <cell r="F81" t="str">
            <v>QRC</v>
          </cell>
          <cell r="G81" t="str">
            <v>RMT</v>
          </cell>
          <cell r="H81" t="str">
            <v>T</v>
          </cell>
          <cell r="I81" t="str">
            <v>ACTIVE</v>
          </cell>
          <cell r="J81" t="str">
            <v>2010-2017</v>
          </cell>
          <cell r="K81">
            <v>8</v>
          </cell>
          <cell r="O81" t="str">
            <v>Yellowknife RCMP 1 867 669 1111</v>
          </cell>
          <cell r="P81" t="str">
            <v>62.88103 -109.2372</v>
          </cell>
        </row>
        <row r="82">
          <cell r="A82" t="str">
            <v>HORN RIVER NEAR FORT PROVIDENCE</v>
          </cell>
          <cell r="B82" t="str">
            <v>10FC001</v>
          </cell>
          <cell r="C82" t="str">
            <v>NWT</v>
          </cell>
          <cell r="D82">
            <v>61.98133</v>
          </cell>
          <cell r="E82">
            <v>-117.487917</v>
          </cell>
          <cell r="F82" t="str">
            <v>QRC</v>
          </cell>
          <cell r="G82" t="str">
            <v>RMT</v>
          </cell>
          <cell r="H82" t="str">
            <v>Recon</v>
          </cell>
          <cell r="I82" t="str">
            <v>ACTIVE</v>
          </cell>
          <cell r="O82" t="str">
            <v>Yellowknife RCMP 1 867 669 1111</v>
          </cell>
          <cell r="P82" t="str">
            <v>61.98133 -117.487917</v>
          </cell>
        </row>
        <row r="83">
          <cell r="A83" t="str">
            <v>HORNADAY RIVER NEAR THE PARK BOUNDARY</v>
          </cell>
          <cell r="B83" t="str">
            <v>10OB001</v>
          </cell>
          <cell r="C83" t="str">
            <v>NWT</v>
          </cell>
          <cell r="D83">
            <v>69.176029999999997</v>
          </cell>
          <cell r="E83">
            <v>-123.25239999999999</v>
          </cell>
          <cell r="F83" t="str">
            <v>QRS</v>
          </cell>
          <cell r="G83" t="str">
            <v>RMT</v>
          </cell>
          <cell r="H83" t="str">
            <v>Heritage</v>
          </cell>
          <cell r="I83" t="str">
            <v>ACTIVE</v>
          </cell>
          <cell r="J83" t="str">
            <v>1999-2017</v>
          </cell>
          <cell r="K83">
            <v>19</v>
          </cell>
          <cell r="O83" t="str">
            <v>Yellowknife RCMP 1 867 669 1111</v>
          </cell>
          <cell r="P83" t="str">
            <v>69.17603 -123.2524</v>
          </cell>
        </row>
        <row r="84">
          <cell r="A84" t="str">
            <v>HORTON RIVER NEAR THE MOUTH</v>
          </cell>
          <cell r="B84" t="str">
            <v>10OA001</v>
          </cell>
          <cell r="C84" t="str">
            <v>NWT</v>
          </cell>
          <cell r="D84">
            <v>69.272670000000005</v>
          </cell>
          <cell r="E84">
            <v>-126.74847200000001</v>
          </cell>
          <cell r="F84" t="str">
            <v>QRC</v>
          </cell>
          <cell r="G84" t="str">
            <v>RMT</v>
          </cell>
          <cell r="H84" t="str">
            <v>Recon</v>
          </cell>
          <cell r="I84" t="str">
            <v>ACTIVE</v>
          </cell>
          <cell r="O84" t="str">
            <v>Yellowknife RCMP 1 867 669 1111</v>
          </cell>
          <cell r="P84" t="str">
            <v>69.27267 -126.748472</v>
          </cell>
        </row>
        <row r="85">
          <cell r="A85" t="str">
            <v xml:space="preserve">HYLAND RIVER AT KM 108.5 NAHANNI RANGE ROAD </v>
          </cell>
          <cell r="B85" t="str">
            <v>10AD002</v>
          </cell>
          <cell r="C85" t="str">
            <v>YT</v>
          </cell>
          <cell r="D85">
            <v>61.4833</v>
          </cell>
          <cell r="E85">
            <v>-128.23599999999999</v>
          </cell>
          <cell r="F85" t="str">
            <v>12QNC</v>
          </cell>
          <cell r="H85" t="str">
            <v>T</v>
          </cell>
          <cell r="I85" t="str">
            <v>ACTIVE</v>
          </cell>
          <cell r="O85" t="str">
            <v>Whitehorse RCMP 911 or 867-667-5551</v>
          </cell>
          <cell r="P85" t="str">
            <v>61.4833 -128.236</v>
          </cell>
        </row>
        <row r="86">
          <cell r="A86" t="str">
            <v>IBEX RIVER NEAR WHITEHORSE</v>
          </cell>
          <cell r="B86" t="str">
            <v>09AC007</v>
          </cell>
          <cell r="C86" t="str">
            <v>YT</v>
          </cell>
          <cell r="D86">
            <v>60.725749999999998</v>
          </cell>
          <cell r="E86">
            <v>-135.48625000000001</v>
          </cell>
          <cell r="F86" t="str">
            <v>12QRC</v>
          </cell>
          <cell r="H86" t="str">
            <v>T</v>
          </cell>
          <cell r="I86" t="str">
            <v>ACTIVE</v>
          </cell>
          <cell r="M86" t="str">
            <v>YES</v>
          </cell>
          <cell r="O86" t="str">
            <v>Whitehorse RCMP 911 or 867-667-5551</v>
          </cell>
          <cell r="P86" t="str">
            <v>60.72575 -135.48625</v>
          </cell>
        </row>
        <row r="87">
          <cell r="A87" t="str">
            <v>INDIAN RIVER ABOVE THE MOUTH</v>
          </cell>
          <cell r="B87" t="str">
            <v>09EB003</v>
          </cell>
          <cell r="C87" t="str">
            <v>YT</v>
          </cell>
          <cell r="D87">
            <v>63.784999999999997</v>
          </cell>
          <cell r="E87">
            <v>-139.72528</v>
          </cell>
          <cell r="F87" t="str">
            <v>12QRC</v>
          </cell>
          <cell r="H87" t="str">
            <v>FT</v>
          </cell>
          <cell r="I87" t="str">
            <v>ACTIVE</v>
          </cell>
          <cell r="M87" t="str">
            <v>YES</v>
          </cell>
          <cell r="O87" t="str">
            <v>Whitehorse RCMP 911 or 867-667-5551</v>
          </cell>
          <cell r="P87" t="str">
            <v>63.785 -139.72528</v>
          </cell>
        </row>
        <row r="88">
          <cell r="A88" t="str">
            <v>INDIN RIVER ABOVE CHALCO LAKE</v>
          </cell>
          <cell r="B88" t="str">
            <v>07SA004</v>
          </cell>
          <cell r="C88" t="str">
            <v>NWT</v>
          </cell>
          <cell r="D88">
            <v>64.387749999999997</v>
          </cell>
          <cell r="E88">
            <v>-115.0218</v>
          </cell>
          <cell r="F88" t="str">
            <v>QRC</v>
          </cell>
          <cell r="G88" t="str">
            <v>RMT</v>
          </cell>
          <cell r="H88" t="str">
            <v>NTPC</v>
          </cell>
          <cell r="I88" t="str">
            <v>ACTIVE</v>
          </cell>
          <cell r="J88" t="str">
            <v>1997-2017</v>
          </cell>
          <cell r="K88">
            <v>21</v>
          </cell>
          <cell r="O88" t="str">
            <v>Yellowknife RCMP 1 867 669 1111</v>
          </cell>
          <cell r="P88" t="str">
            <v>64.38775 -115.0218</v>
          </cell>
        </row>
        <row r="89">
          <cell r="A89" t="str">
            <v>INFLOW TO LAKE GERALDINE NEAR IQALIUT</v>
          </cell>
          <cell r="B89" t="str">
            <v>10UH012</v>
          </cell>
          <cell r="C89" t="str">
            <v>NU</v>
          </cell>
          <cell r="D89">
            <v>63.764249999999997</v>
          </cell>
          <cell r="E89">
            <v>-68.511780000000002</v>
          </cell>
          <cell r="F89" t="str">
            <v>QRC</v>
          </cell>
          <cell r="G89" t="str">
            <v>RMT</v>
          </cell>
          <cell r="H89" t="str">
            <v>CITY IF IQALUIT</v>
          </cell>
          <cell r="I89" t="str">
            <v>ACTIVE</v>
          </cell>
          <cell r="O89" t="str">
            <v>Iqaluit RCMP 1-867-979-0123</v>
          </cell>
          <cell r="P89" t="str">
            <v>63.76425 -68.51178</v>
          </cell>
        </row>
        <row r="90">
          <cell r="A90" t="str">
            <v>JEAN-MARIE RIVER AT HIGHWAY NO. 1</v>
          </cell>
          <cell r="B90" t="str">
            <v>10FB005</v>
          </cell>
          <cell r="C90" t="str">
            <v>NWT</v>
          </cell>
          <cell r="D90">
            <v>61.445529999999998</v>
          </cell>
          <cell r="E90">
            <v>-121.23820000000001</v>
          </cell>
          <cell r="F90" t="str">
            <v>QRC</v>
          </cell>
          <cell r="G90" t="str">
            <v>NOR</v>
          </cell>
          <cell r="H90" t="str">
            <v>F</v>
          </cell>
          <cell r="I90" t="str">
            <v>ACTIVE</v>
          </cell>
          <cell r="J90" t="str">
            <v>1972-2017</v>
          </cell>
          <cell r="K90">
            <v>46</v>
          </cell>
          <cell r="O90" t="str">
            <v>Yellowknife RCMP 1 867 669 1111</v>
          </cell>
          <cell r="P90" t="str">
            <v>61.44553 -121.2382</v>
          </cell>
        </row>
        <row r="91">
          <cell r="A91" t="str">
            <v>JOHNNY HOE RIVER ABOVE LAC STE THERESE</v>
          </cell>
          <cell r="B91" t="str">
            <v>10JB001</v>
          </cell>
          <cell r="C91" t="str">
            <v>NWT</v>
          </cell>
          <cell r="D91">
            <v>64.561940000000007</v>
          </cell>
          <cell r="E91">
            <v>-121.74333300000001</v>
          </cell>
          <cell r="F91" t="str">
            <v>QRC</v>
          </cell>
          <cell r="G91" t="str">
            <v>RMT</v>
          </cell>
          <cell r="H91" t="str">
            <v>T</v>
          </cell>
          <cell r="I91" t="str">
            <v>ACTIVE</v>
          </cell>
          <cell r="O91" t="str">
            <v>Yellowknife RCMP 1 867 669 1111</v>
          </cell>
          <cell r="P91" t="str">
            <v>64.56194 -121.743333</v>
          </cell>
        </row>
        <row r="92">
          <cell r="A92" t="str">
            <v>JUNGLE RIDGE CREEK NEAR THE MOUTH</v>
          </cell>
          <cell r="B92" t="str">
            <v>10KA006</v>
          </cell>
          <cell r="C92" t="str">
            <v>NWT</v>
          </cell>
          <cell r="D92">
            <v>65.064170000000004</v>
          </cell>
          <cell r="E92">
            <v>-126.06780000000001</v>
          </cell>
          <cell r="F92" t="str">
            <v>QRS</v>
          </cell>
          <cell r="G92" t="str">
            <v>RMT</v>
          </cell>
          <cell r="H92" t="str">
            <v>FT</v>
          </cell>
          <cell r="I92" t="str">
            <v>ACTIVE</v>
          </cell>
          <cell r="J92" t="str">
            <v>1979-2017</v>
          </cell>
          <cell r="K92">
            <v>30</v>
          </cell>
          <cell r="O92" t="str">
            <v>Yellowknife RCMP 1 867 669 1111</v>
          </cell>
          <cell r="P92" t="str">
            <v>65.06417 -126.0678</v>
          </cell>
        </row>
        <row r="93">
          <cell r="A93" t="str">
            <v>KAKISA RIVER AT OUTLET OF KAKISA LAKE  (GNWT PWS)</v>
          </cell>
          <cell r="B93" t="str">
            <v>07UC001</v>
          </cell>
          <cell r="C93" t="str">
            <v>NWT</v>
          </cell>
          <cell r="D93">
            <v>60.940280000000001</v>
          </cell>
          <cell r="E93">
            <v>-117.4217</v>
          </cell>
          <cell r="F93" t="str">
            <v>QRC</v>
          </cell>
          <cell r="G93" t="str">
            <v>NOR</v>
          </cell>
          <cell r="H93" t="str">
            <v>T</v>
          </cell>
          <cell r="I93" t="str">
            <v>ACTIVE</v>
          </cell>
          <cell r="J93" t="str">
            <v>1962-2017</v>
          </cell>
          <cell r="K93">
            <v>34</v>
          </cell>
          <cell r="O93" t="str">
            <v>Fort Providence RCMP 1-867-699-1111</v>
          </cell>
          <cell r="P93" t="str">
            <v>60.94028 -117.4217</v>
          </cell>
        </row>
        <row r="94">
          <cell r="A94" t="str">
            <v>KAZAN RIVER ABOVE KAZAN FALLS</v>
          </cell>
          <cell r="B94" t="str">
            <v>06LC001</v>
          </cell>
          <cell r="C94" t="str">
            <v>NU</v>
          </cell>
          <cell r="D94">
            <v>63.65258</v>
          </cell>
          <cell r="E94">
            <v>-95.852109999999996</v>
          </cell>
          <cell r="F94" t="str">
            <v xml:space="preserve">QRC       </v>
          </cell>
          <cell r="G94" t="str">
            <v>RMT</v>
          </cell>
          <cell r="H94" t="str">
            <v>F</v>
          </cell>
          <cell r="I94" t="str">
            <v>ACTIVE</v>
          </cell>
          <cell r="L94" t="str">
            <v>YES</v>
          </cell>
          <cell r="N94" t="str">
            <v>YES</v>
          </cell>
          <cell r="O94" t="str">
            <v>Baker Lake RCMP 1-867-793-0123</v>
          </cell>
          <cell r="P94" t="str">
            <v>63.65258 -95.85211</v>
          </cell>
        </row>
        <row r="95">
          <cell r="A95" t="str">
            <v>KAZAN RIVER AT OUTLET OF ENNADAI LAKE</v>
          </cell>
          <cell r="B95" t="str">
            <v>06LA001</v>
          </cell>
          <cell r="C95" t="str">
            <v>NU</v>
          </cell>
          <cell r="D95">
            <v>61.253610000000002</v>
          </cell>
          <cell r="E95">
            <v>-100.9739</v>
          </cell>
          <cell r="F95" t="str">
            <v xml:space="preserve">QRC      </v>
          </cell>
          <cell r="G95" t="str">
            <v>RMT</v>
          </cell>
          <cell r="H95" t="str">
            <v>T</v>
          </cell>
          <cell r="I95" t="str">
            <v>ACTIVE</v>
          </cell>
          <cell r="O95" t="str">
            <v>Baker Lake RCMP 1-867-793-0123</v>
          </cell>
          <cell r="P95" t="str">
            <v>61.25361 -100.9739</v>
          </cell>
        </row>
        <row r="96">
          <cell r="A96" t="str">
            <v>KEELE  RIVER ABOVE TWITYA RIVER</v>
          </cell>
          <cell r="B96" t="str">
            <v xml:space="preserve">10HA004 </v>
          </cell>
          <cell r="C96" t="str">
            <v>NWT</v>
          </cell>
          <cell r="D96">
            <v>64.136669999999995</v>
          </cell>
          <cell r="E96">
            <v>-128.2139</v>
          </cell>
          <cell r="F96" t="str">
            <v>QRC</v>
          </cell>
          <cell r="G96" t="str">
            <v>RMT</v>
          </cell>
          <cell r="H96" t="str">
            <v>F</v>
          </cell>
          <cell r="I96" t="str">
            <v>ACTIVE</v>
          </cell>
          <cell r="J96" t="str">
            <v>1993-2017</v>
          </cell>
          <cell r="K96">
            <v>25</v>
          </cell>
          <cell r="O96" t="str">
            <v>Yellowknife RCMP 1 867 669 1111</v>
          </cell>
          <cell r="P96" t="str">
            <v>64.13667 -128.2139</v>
          </cell>
        </row>
        <row r="97">
          <cell r="A97" t="str">
            <v>KING CREEK AT KM 20.0 NAHANNI RANGE ROAD</v>
          </cell>
          <cell r="B97" t="str">
            <v>10AB003</v>
          </cell>
          <cell r="C97" t="str">
            <v>YT</v>
          </cell>
          <cell r="D97">
            <v>60.947220000000002</v>
          </cell>
          <cell r="E97">
            <v>-128.92778000000001</v>
          </cell>
          <cell r="I97" t="str">
            <v>DISCONTINUED</v>
          </cell>
          <cell r="M97" t="str">
            <v>YES</v>
          </cell>
          <cell r="O97" t="str">
            <v>Whitehorse RCMP 911 or 867-667-5551</v>
          </cell>
          <cell r="P97" t="str">
            <v>60.94722 -128.92778</v>
          </cell>
        </row>
        <row r="98">
          <cell r="A98" t="str">
            <v>KLONDIKE RIVER ABOVE BONANZA CREEK</v>
          </cell>
          <cell r="B98" t="str">
            <v>09EA003</v>
          </cell>
          <cell r="C98" t="str">
            <v>YT</v>
          </cell>
          <cell r="D98">
            <v>64.042777999999998</v>
          </cell>
          <cell r="E98">
            <v>-139.40778</v>
          </cell>
          <cell r="F98" t="str">
            <v>12QRC</v>
          </cell>
          <cell r="H98" t="str">
            <v>FT</v>
          </cell>
          <cell r="I98" t="str">
            <v>ACTIVE</v>
          </cell>
          <cell r="O98" t="str">
            <v>Whitehorse RCMP 911 or 867-667-5551</v>
          </cell>
          <cell r="P98" t="str">
            <v>64.042778 -139.40778</v>
          </cell>
        </row>
        <row r="99">
          <cell r="A99" t="str">
            <v>KLONDIKE RIVER AT ROCK CREEK</v>
          </cell>
          <cell r="B99" t="str">
            <v>09EA006</v>
          </cell>
          <cell r="C99" t="str">
            <v>YT</v>
          </cell>
          <cell r="D99">
            <v>64.061899999999994</v>
          </cell>
          <cell r="E99">
            <v>-139.08359999999999</v>
          </cell>
          <cell r="F99" t="str">
            <v>6HRS</v>
          </cell>
          <cell r="H99" t="str">
            <v>T</v>
          </cell>
          <cell r="I99" t="str">
            <v>ACTIVE</v>
          </cell>
          <cell r="O99" t="str">
            <v>Whitehorse RCMP 911 or 867-667-5551</v>
          </cell>
          <cell r="P99" t="str">
            <v>64.0619 -139.0836</v>
          </cell>
        </row>
        <row r="100">
          <cell r="A100" t="str">
            <v>KLUANE LAKE NEAR BURWASH LANDING</v>
          </cell>
          <cell r="B100" t="str">
            <v>09CA001</v>
          </cell>
          <cell r="C100" t="str">
            <v>YT</v>
          </cell>
          <cell r="D100">
            <v>61.054501000000002</v>
          </cell>
          <cell r="E100">
            <v>-138.50586000000001</v>
          </cell>
          <cell r="F100" t="str">
            <v>12HRC</v>
          </cell>
          <cell r="H100" t="str">
            <v>T</v>
          </cell>
          <cell r="I100" t="str">
            <v>ACTIVE</v>
          </cell>
          <cell r="O100" t="str">
            <v>Whitehorse RCMP 911 or 867-667-5551</v>
          </cell>
          <cell r="P100" t="str">
            <v>61.054501 -138.50586</v>
          </cell>
        </row>
        <row r="101">
          <cell r="A101" t="str">
            <v>KLUANE RIVER AT OUTLET OF KLUANE LAKE</v>
          </cell>
          <cell r="B101" t="str">
            <v>09CA002</v>
          </cell>
          <cell r="C101" t="str">
            <v>YT</v>
          </cell>
          <cell r="D101">
            <v>61.426940000000002</v>
          </cell>
          <cell r="E101">
            <v>-139.04889</v>
          </cell>
          <cell r="I101" t="str">
            <v>DISCONTINUED</v>
          </cell>
          <cell r="M101" t="str">
            <v>YES</v>
          </cell>
          <cell r="O101" t="str">
            <v>Whitehorse RCMP 911 or 867-667-5551</v>
          </cell>
          <cell r="P101" t="str">
            <v>61.42694 -139.04889</v>
          </cell>
        </row>
        <row r="102">
          <cell r="A102" t="str">
            <v>LA MARTRE RIVER BELOW OUTLET OF LAC LA MARTRE</v>
          </cell>
          <cell r="B102" t="str">
            <v>07TA001</v>
          </cell>
          <cell r="C102" t="str">
            <v>NWT</v>
          </cell>
          <cell r="D102">
            <v>63.107689999999998</v>
          </cell>
          <cell r="E102">
            <v>-116.9746</v>
          </cell>
          <cell r="F102" t="str">
            <v>QRC</v>
          </cell>
          <cell r="G102" t="str">
            <v>RMT</v>
          </cell>
          <cell r="H102" t="str">
            <v>F</v>
          </cell>
          <cell r="I102" t="str">
            <v>ACTIVE</v>
          </cell>
          <cell r="J102" t="str">
            <v>1975-2017</v>
          </cell>
          <cell r="K102">
            <v>43</v>
          </cell>
          <cell r="O102" t="str">
            <v>Yellowknife RCMP 1 867 669 1111</v>
          </cell>
          <cell r="P102" t="str">
            <v>63.10769 -116.9746</v>
          </cell>
        </row>
        <row r="103">
          <cell r="A103" t="str">
            <v>LABICHE RIVER AT THE YUKON/BC BOUNDARY</v>
          </cell>
          <cell r="B103" t="str">
            <v>10DB001</v>
          </cell>
          <cell r="C103" t="str">
            <v>YT</v>
          </cell>
          <cell r="D103">
            <v>60.005800000000001</v>
          </cell>
          <cell r="E103">
            <v>-124.1097</v>
          </cell>
          <cell r="F103" t="str">
            <v>12QRC</v>
          </cell>
          <cell r="H103" t="str">
            <v>T</v>
          </cell>
          <cell r="I103" t="str">
            <v>ACTIVE</v>
          </cell>
          <cell r="O103" t="str">
            <v>Whitehorse RCMP 911 or 867-667-5551</v>
          </cell>
          <cell r="P103" t="str">
            <v>60.0058 -124.1097</v>
          </cell>
        </row>
        <row r="104">
          <cell r="A104" t="str">
            <v>LAKE GERALDINE NEAR IQALIUT</v>
          </cell>
          <cell r="B104" t="str">
            <v>10UH013</v>
          </cell>
          <cell r="C104" t="str">
            <v>NU</v>
          </cell>
          <cell r="D104">
            <v>63.75647</v>
          </cell>
          <cell r="E104">
            <v>-68.504310000000004</v>
          </cell>
          <cell r="F104" t="str">
            <v>HRC</v>
          </cell>
          <cell r="G104" t="str">
            <v>RMT</v>
          </cell>
          <cell r="H104" t="str">
            <v>CITY IF IQALUIT</v>
          </cell>
          <cell r="I104" t="str">
            <v>ACTIVE</v>
          </cell>
          <cell r="O104" t="str">
            <v>Iqaluit RCMP 1-867-979-0123</v>
          </cell>
          <cell r="P104" t="str">
            <v>63.75647 -68.50431</v>
          </cell>
        </row>
        <row r="105">
          <cell r="A105" t="str">
            <v>LAKE LABERGE NEAR WHITEHORSE</v>
          </cell>
          <cell r="B105" t="str">
            <v>09AB010</v>
          </cell>
          <cell r="C105" t="str">
            <v>YT</v>
          </cell>
          <cell r="D105">
            <v>61.090279000000002</v>
          </cell>
          <cell r="E105">
            <v>-135.19917000000001</v>
          </cell>
          <cell r="F105" t="str">
            <v>12HRC</v>
          </cell>
          <cell r="H105" t="str">
            <v>FT</v>
          </cell>
          <cell r="I105" t="str">
            <v>ACTIVE</v>
          </cell>
          <cell r="O105" t="str">
            <v>Whitehorse RCMP 911 or 867-667-5551</v>
          </cell>
          <cell r="P105" t="str">
            <v>61.090279 -135.19917</v>
          </cell>
        </row>
        <row r="106">
          <cell r="A106" t="str">
            <v xml:space="preserve">LIARD RIVER AT FORT LIARD </v>
          </cell>
          <cell r="B106" t="str">
            <v>10ED001</v>
          </cell>
          <cell r="C106" t="str">
            <v>NWT</v>
          </cell>
          <cell r="D106">
            <v>60.24156</v>
          </cell>
          <cell r="E106">
            <v>-123.47539999999999</v>
          </cell>
          <cell r="F106" t="str">
            <v>QRC</v>
          </cell>
          <cell r="G106" t="str">
            <v>NOR</v>
          </cell>
          <cell r="H106" t="str">
            <v>FT</v>
          </cell>
          <cell r="I106" t="str">
            <v>ACTIVE</v>
          </cell>
          <cell r="J106" t="str">
            <v>1942-2017</v>
          </cell>
          <cell r="K106">
            <v>76</v>
          </cell>
          <cell r="O106" t="str">
            <v>Yellowknife RCMP 1 867 669 1111</v>
          </cell>
          <cell r="P106" t="str">
            <v>60.24156 -123.4754</v>
          </cell>
        </row>
        <row r="107">
          <cell r="A107" t="str">
            <v>LIARD RIVER AT LOWER CROSSING</v>
          </cell>
          <cell r="B107" t="str">
            <v>10BE001</v>
          </cell>
          <cell r="C107" t="str">
            <v>BC</v>
          </cell>
          <cell r="D107">
            <v>59.412500000000001</v>
          </cell>
          <cell r="E107">
            <v>-126.09721999999999</v>
          </cell>
          <cell r="I107" t="str">
            <v>ACTIVE</v>
          </cell>
          <cell r="M107" t="str">
            <v>YES</v>
          </cell>
          <cell r="O107" t="str">
            <v>Whitehorse RCMP 911 or 867-667-5551</v>
          </cell>
          <cell r="P107" t="str">
            <v>59.4125 -126.09722</v>
          </cell>
        </row>
        <row r="108">
          <cell r="A108" t="str">
            <v>LIARD RIVER AT UPPER CROSSING</v>
          </cell>
          <cell r="B108" t="str">
            <v>10AA001</v>
          </cell>
          <cell r="C108" t="str">
            <v>YT</v>
          </cell>
          <cell r="D108">
            <v>60.049999</v>
          </cell>
          <cell r="E108">
            <v>-128.89999</v>
          </cell>
          <cell r="F108" t="str">
            <v>12QNC</v>
          </cell>
          <cell r="H108" t="str">
            <v>F</v>
          </cell>
          <cell r="I108" t="str">
            <v>ACTIVE</v>
          </cell>
          <cell r="M108" t="str">
            <v>YES</v>
          </cell>
          <cell r="O108" t="str">
            <v>Whitehorse RCMP 911 or 867-667-5551</v>
          </cell>
          <cell r="P108" t="str">
            <v>60.049999 -128.89999</v>
          </cell>
        </row>
        <row r="109">
          <cell r="A109" t="str">
            <v>LIARD RIVER BELOW SCURVY CREEK</v>
          </cell>
          <cell r="B109" t="str">
            <v>10AA006</v>
          </cell>
          <cell r="C109" t="str">
            <v>YT</v>
          </cell>
          <cell r="D109">
            <v>60.810780000000001</v>
          </cell>
          <cell r="E109">
            <v>-130.52103</v>
          </cell>
          <cell r="F109" t="str">
            <v>12QNC</v>
          </cell>
          <cell r="H109" t="str">
            <v>T</v>
          </cell>
          <cell r="I109" t="str">
            <v>ACTIVE</v>
          </cell>
          <cell r="O109" t="str">
            <v>Whitehorse RCMP 911 or 867-667-5551</v>
          </cell>
          <cell r="P109" t="str">
            <v>60.81078 -130.52103</v>
          </cell>
        </row>
        <row r="110">
          <cell r="A110" t="str">
            <v>LIARD RIVER NEAR THE MOUTH</v>
          </cell>
          <cell r="B110" t="str">
            <v>10ED002</v>
          </cell>
          <cell r="C110" t="str">
            <v>NWT</v>
          </cell>
          <cell r="D110">
            <v>61.742719999999998</v>
          </cell>
          <cell r="E110">
            <v>-121.22799999999999</v>
          </cell>
          <cell r="F110" t="str">
            <v xml:space="preserve">QRC           </v>
          </cell>
          <cell r="G110" t="str">
            <v>NOR</v>
          </cell>
          <cell r="H110" t="str">
            <v>F</v>
          </cell>
          <cell r="I110" t="str">
            <v>ACTIVE</v>
          </cell>
          <cell r="J110" t="str">
            <v>1972-2017</v>
          </cell>
          <cell r="K110">
            <v>46</v>
          </cell>
          <cell r="O110" t="str">
            <v>Yellowknife RCMP 1 867 669 1111</v>
          </cell>
          <cell r="P110" t="str">
            <v>61.74272 -121.228</v>
          </cell>
        </row>
        <row r="111">
          <cell r="A111" t="str">
            <v>LITTLE SOUTH KLONDIKE RIVER BELOW ROSS CREEK</v>
          </cell>
          <cell r="B111" t="str">
            <v>09EA005</v>
          </cell>
          <cell r="C111" t="str">
            <v>YT</v>
          </cell>
          <cell r="D111">
            <v>63.995800000000003</v>
          </cell>
          <cell r="E111">
            <v>-137.57220000000001</v>
          </cell>
          <cell r="F111" t="str">
            <v>12QRC</v>
          </cell>
          <cell r="H111" t="str">
            <v>T</v>
          </cell>
          <cell r="I111" t="str">
            <v>ACTIVE</v>
          </cell>
          <cell r="M111" t="str">
            <v>YES</v>
          </cell>
          <cell r="O111" t="str">
            <v>Whitehorse RCMP 911 or 867-667-5551</v>
          </cell>
          <cell r="P111" t="str">
            <v>63.9958 -137.5722</v>
          </cell>
        </row>
        <row r="112">
          <cell r="A112" t="str">
            <v>LOCKHART LAKE FUEL</v>
          </cell>
          <cell r="C112" t="str">
            <v>NWT</v>
          </cell>
          <cell r="D112">
            <v>63.611150000000002</v>
          </cell>
          <cell r="E112">
            <v>-112.11967</v>
          </cell>
          <cell r="N112" t="str">
            <v>YES</v>
          </cell>
          <cell r="O112" t="str">
            <v>Yellowknife RCMP 1 867 669 1111</v>
          </cell>
          <cell r="P112" t="str">
            <v>63.61115 -112.11967</v>
          </cell>
        </row>
        <row r="113">
          <cell r="A113" t="str">
            <v>LOCKHART RIVER ABOVE OUTRAM LAKES</v>
          </cell>
          <cell r="B113" t="str">
            <v>07RB001</v>
          </cell>
          <cell r="C113" t="str">
            <v>NWT</v>
          </cell>
          <cell r="D113">
            <v>64.056780000000003</v>
          </cell>
          <cell r="E113">
            <v>-109.63236000000001</v>
          </cell>
          <cell r="F113" t="str">
            <v>QRC</v>
          </cell>
          <cell r="G113" t="str">
            <v>RMT</v>
          </cell>
          <cell r="H113" t="str">
            <v>T</v>
          </cell>
          <cell r="I113" t="str">
            <v>ACTIVE</v>
          </cell>
          <cell r="O113" t="str">
            <v>Yellowknife RCMP 1 867 669 1111</v>
          </cell>
          <cell r="P113" t="str">
            <v>64.05678 -109.63236</v>
          </cell>
        </row>
        <row r="114">
          <cell r="A114" t="str">
            <v>LOCKHART RIVER AT MACKAY LAKE OUTLET</v>
          </cell>
          <cell r="B114" t="str">
            <v>07RA001</v>
          </cell>
          <cell r="C114" t="str">
            <v>NWT</v>
          </cell>
          <cell r="D114">
            <v>64.056780000000003</v>
          </cell>
          <cell r="E114">
            <v>-109.632361</v>
          </cell>
          <cell r="F114" t="str">
            <v>QRC</v>
          </cell>
          <cell r="G114" t="str">
            <v>RMT</v>
          </cell>
          <cell r="H114" t="str">
            <v>Recon</v>
          </cell>
          <cell r="I114" t="str">
            <v>ACTIVE</v>
          </cell>
          <cell r="O114" t="str">
            <v>Yellowknife RCMP 1 867 669 1111</v>
          </cell>
          <cell r="P114" t="str">
            <v>64.05678 -109.632361</v>
          </cell>
        </row>
        <row r="115">
          <cell r="A115" t="str">
            <v xml:space="preserve">LOCKHART RIVER AT OUTLET OF ARTILLERY LAKE </v>
          </cell>
          <cell r="B115" t="str">
            <v>07RD001</v>
          </cell>
          <cell r="C115" t="str">
            <v>NWT</v>
          </cell>
          <cell r="D115">
            <v>62.89414</v>
          </cell>
          <cell r="E115">
            <v>-108.46599999999999</v>
          </cell>
          <cell r="F115" t="str">
            <v>QRC</v>
          </cell>
          <cell r="G115" t="str">
            <v>RMT</v>
          </cell>
          <cell r="H115" t="str">
            <v>FT</v>
          </cell>
          <cell r="I115" t="str">
            <v>ACTIVE</v>
          </cell>
          <cell r="J115" t="str">
            <v>1944-2017</v>
          </cell>
          <cell r="K115">
            <v>64</v>
          </cell>
          <cell r="O115" t="str">
            <v>Yellowknife RCMP 1 867 669 1111</v>
          </cell>
          <cell r="P115" t="str">
            <v>62.89414 -108.466</v>
          </cell>
        </row>
        <row r="116">
          <cell r="A116" t="str">
            <v>LOON RIVER NEAR THE ARCTIC CIRCLE</v>
          </cell>
          <cell r="B116" t="str">
            <v>10LB004</v>
          </cell>
          <cell r="C116" t="str">
            <v>NWT</v>
          </cell>
          <cell r="D116">
            <v>66.514189999999999</v>
          </cell>
          <cell r="E116">
            <v>-128.80170000000001</v>
          </cell>
          <cell r="F116" t="str">
            <v>QRC</v>
          </cell>
          <cell r="G116" t="str">
            <v>RMT</v>
          </cell>
          <cell r="H116" t="str">
            <v>FT</v>
          </cell>
          <cell r="I116" t="str">
            <v>ACTIVE</v>
          </cell>
          <cell r="J116" t="str">
            <v>2003-2017</v>
          </cell>
          <cell r="K116">
            <v>15</v>
          </cell>
          <cell r="O116" t="str">
            <v>Yellowknife RCMP 1 867 669 1111</v>
          </cell>
          <cell r="P116" t="str">
            <v>66.51419 -128.8017</v>
          </cell>
        </row>
        <row r="117">
          <cell r="A117" t="str">
            <v>LUBBOCK RIVER NEAR ATLIN</v>
          </cell>
          <cell r="B117" t="str">
            <v>09AA007</v>
          </cell>
          <cell r="C117" t="str">
            <v>YT</v>
          </cell>
          <cell r="D117">
            <v>60.081110000000002</v>
          </cell>
          <cell r="E117">
            <v>-133.85833</v>
          </cell>
          <cell r="I117" t="str">
            <v>DISCONTINUED</v>
          </cell>
          <cell r="M117" t="str">
            <v>YES</v>
          </cell>
          <cell r="O117" t="str">
            <v>Whitehorse RCMP 911 or 867-667-5551</v>
          </cell>
          <cell r="P117" t="str">
            <v>60.08111 -133.85833</v>
          </cell>
        </row>
        <row r="118">
          <cell r="A118" t="str">
            <v>MACKENZIE RIVER (EAST CH) ABV KITTIGAZUIT BAY</v>
          </cell>
          <cell r="B118" t="str">
            <v>10LC013</v>
          </cell>
          <cell r="C118" t="str">
            <v>NWT</v>
          </cell>
          <cell r="D118">
            <v>69.287859999999995</v>
          </cell>
          <cell r="E118">
            <v>-133.90289999999999</v>
          </cell>
          <cell r="F118" t="str">
            <v>HRC</v>
          </cell>
          <cell r="G118" t="str">
            <v>RMT</v>
          </cell>
          <cell r="H118" t="str">
            <v>F</v>
          </cell>
          <cell r="I118" t="str">
            <v>ACTIVE</v>
          </cell>
          <cell r="J118" t="str">
            <v>1982-2017</v>
          </cell>
          <cell r="K118">
            <v>36</v>
          </cell>
          <cell r="O118" t="str">
            <v>Yellowknife RCMP 1 867 669 1111</v>
          </cell>
          <cell r="P118" t="str">
            <v>69.28786 -133.9029</v>
          </cell>
        </row>
        <row r="119">
          <cell r="A119" t="str">
            <v xml:space="preserve">MACKENZIE RIVER (EAST CHANNEL) AT INUVIK </v>
          </cell>
          <cell r="B119" t="str">
            <v xml:space="preserve">10LC002 </v>
          </cell>
          <cell r="C119" t="str">
            <v>NWT</v>
          </cell>
          <cell r="D119">
            <v>68.374189999999999</v>
          </cell>
          <cell r="E119">
            <v>-133.76480000000001</v>
          </cell>
          <cell r="F119" t="str">
            <v>QRC</v>
          </cell>
          <cell r="G119" t="str">
            <v xml:space="preserve">NOR </v>
          </cell>
          <cell r="H119" t="str">
            <v>F</v>
          </cell>
          <cell r="I119" t="str">
            <v>ACTIVE</v>
          </cell>
          <cell r="J119" t="str">
            <v>1972-2017</v>
          </cell>
          <cell r="K119">
            <v>46</v>
          </cell>
          <cell r="O119" t="str">
            <v>Yellowknife RCMP 1 867 669 1111</v>
          </cell>
          <cell r="P119" t="str">
            <v>68.37419 -133.7648</v>
          </cell>
        </row>
        <row r="120">
          <cell r="A120" t="str">
            <v>MACKENZIE RIVER (KUMAK CH) BELOW MIDDLE CH</v>
          </cell>
          <cell r="B120" t="str">
            <v>10LC019</v>
          </cell>
          <cell r="C120" t="str">
            <v>NWT</v>
          </cell>
          <cell r="D120">
            <v>68.319249999999997</v>
          </cell>
          <cell r="E120">
            <v>-135.2433</v>
          </cell>
          <cell r="F120" t="str">
            <v>HRC</v>
          </cell>
          <cell r="G120" t="str">
            <v>RMT</v>
          </cell>
          <cell r="H120" t="str">
            <v>F</v>
          </cell>
          <cell r="I120" t="str">
            <v>ACTIVE</v>
          </cell>
          <cell r="J120" t="str">
            <v>1996-2017</v>
          </cell>
          <cell r="K120">
            <v>22</v>
          </cell>
          <cell r="O120" t="str">
            <v>Yellowknife RCMP 1 867 669 1111</v>
          </cell>
          <cell r="P120" t="str">
            <v>68.31925 -135.2433</v>
          </cell>
        </row>
        <row r="121">
          <cell r="A121" t="str">
            <v>MACKENZIE RIVER (MIDDLE CH) AT TUNUNUK POINT</v>
          </cell>
          <cell r="B121" t="str">
            <v>10LC012</v>
          </cell>
          <cell r="C121" t="str">
            <v>NWT</v>
          </cell>
          <cell r="D121">
            <v>69.009609999999995</v>
          </cell>
          <cell r="E121">
            <v>-134.68979999999999</v>
          </cell>
          <cell r="F121" t="str">
            <v>HRC</v>
          </cell>
          <cell r="G121" t="str">
            <v xml:space="preserve">RMT </v>
          </cell>
          <cell r="H121" t="str">
            <v>F</v>
          </cell>
          <cell r="I121" t="str">
            <v>ACTIVE</v>
          </cell>
          <cell r="J121" t="str">
            <v>1982-2017</v>
          </cell>
          <cell r="K121">
            <v>36</v>
          </cell>
          <cell r="O121" t="str">
            <v>Yellowknife RCMP 1 867 669 1111</v>
          </cell>
          <cell r="P121" t="str">
            <v>69.00961 -134.6898</v>
          </cell>
        </row>
        <row r="122">
          <cell r="A122" t="str">
            <v>MACKENZIE RIVER (MIDDLE CH) BELOW RAYMOND CH</v>
          </cell>
          <cell r="B122" t="str">
            <v>10MC008</v>
          </cell>
          <cell r="C122" t="str">
            <v>NWT</v>
          </cell>
          <cell r="D122">
            <v>68.292420000000007</v>
          </cell>
          <cell r="E122">
            <v>-134.4297</v>
          </cell>
          <cell r="F122" t="str">
            <v>QRC</v>
          </cell>
          <cell r="G122" t="str">
            <v>RMT</v>
          </cell>
          <cell r="H122" t="str">
            <v>FT</v>
          </cell>
          <cell r="I122" t="str">
            <v>ACTIVE</v>
          </cell>
          <cell r="J122" t="str">
            <v>1982-2017</v>
          </cell>
          <cell r="K122">
            <v>32</v>
          </cell>
          <cell r="O122" t="str">
            <v>Yellowknife RCMP 1 867 669 1111</v>
          </cell>
          <cell r="P122" t="str">
            <v>68.29242 -134.4297</v>
          </cell>
        </row>
        <row r="123">
          <cell r="A123" t="str">
            <v>MACKENZIE RIVER (NAPOIAK CH) ABOVE SHALLOW BAY</v>
          </cell>
          <cell r="B123" t="str">
            <v>10MC023</v>
          </cell>
          <cell r="C123" t="str">
            <v>NWT</v>
          </cell>
          <cell r="D123">
            <v>68.635720000000006</v>
          </cell>
          <cell r="E123">
            <v>-134.98439999999999</v>
          </cell>
          <cell r="F123" t="str">
            <v>HRC</v>
          </cell>
          <cell r="G123" t="str">
            <v>RMT</v>
          </cell>
          <cell r="H123" t="str">
            <v>F</v>
          </cell>
          <cell r="I123" t="str">
            <v>ACTIVE</v>
          </cell>
          <cell r="J123" t="str">
            <v>1997-2017</v>
          </cell>
          <cell r="K123">
            <v>21</v>
          </cell>
          <cell r="O123" t="str">
            <v>Yellowknife RCMP 1 867 669 1111</v>
          </cell>
          <cell r="P123" t="str">
            <v>68.63572 -134.9844</v>
          </cell>
        </row>
        <row r="124">
          <cell r="A124" t="str">
            <v>MACKENZIE RIVER (PEEL CHANNEL) ABOVE AKLAVIK</v>
          </cell>
          <cell r="B124" t="str">
            <v>10MC003</v>
          </cell>
          <cell r="C124" t="str">
            <v>NWT</v>
          </cell>
          <cell r="D124">
            <v>68.203670000000002</v>
          </cell>
          <cell r="E124">
            <v>-135.1148</v>
          </cell>
          <cell r="F124" t="str">
            <v>QRC</v>
          </cell>
          <cell r="G124" t="str">
            <v>RMT</v>
          </cell>
          <cell r="H124" t="str">
            <v>F</v>
          </cell>
          <cell r="I124" t="str">
            <v>ACTIVE</v>
          </cell>
          <cell r="J124" t="str">
            <v>1974-2017</v>
          </cell>
          <cell r="K124">
            <v>36</v>
          </cell>
          <cell r="O124" t="str">
            <v>Yellowknife RCMP 1 867 669 1111</v>
          </cell>
          <cell r="P124" t="str">
            <v>68.20367 -135.1148</v>
          </cell>
        </row>
        <row r="125">
          <cell r="A125" t="str">
            <v>MACKENZIE RIVER (REINDEER CH) AT ELLICE ISLAND</v>
          </cell>
          <cell r="B125" t="str">
            <v>10MC011</v>
          </cell>
          <cell r="C125" t="str">
            <v>NWT</v>
          </cell>
          <cell r="D125">
            <v>69.018190000000004</v>
          </cell>
          <cell r="E125">
            <v>-135.51230000000001</v>
          </cell>
          <cell r="F125" t="str">
            <v>HRC</v>
          </cell>
          <cell r="G125" t="str">
            <v>RMT</v>
          </cell>
          <cell r="H125" t="str">
            <v>FT</v>
          </cell>
          <cell r="I125" t="str">
            <v>ACTIVE</v>
          </cell>
          <cell r="J125" t="str">
            <v>1983-2017</v>
          </cell>
          <cell r="K125">
            <v>35</v>
          </cell>
          <cell r="O125" t="str">
            <v>Yellowknife RCMP 1 867 669 1111</v>
          </cell>
          <cell r="P125" t="str">
            <v>69.01819 -135.5123</v>
          </cell>
        </row>
        <row r="126">
          <cell r="A126" t="str">
            <v>MACKENZIE RIVER AT ARCTIC RED RIVER</v>
          </cell>
          <cell r="B126" t="str">
            <v xml:space="preserve">10LC014 </v>
          </cell>
          <cell r="C126" t="str">
            <v>NWT</v>
          </cell>
          <cell r="D126">
            <v>67.456000000000003</v>
          </cell>
          <cell r="E126">
            <v>-133.7533</v>
          </cell>
          <cell r="F126" t="str">
            <v xml:space="preserve">QRC        </v>
          </cell>
          <cell r="G126" t="str">
            <v>NOR</v>
          </cell>
          <cell r="H126" t="str">
            <v>F</v>
          </cell>
          <cell r="I126" t="str">
            <v>ACTIVE</v>
          </cell>
          <cell r="J126" t="str">
            <v>1985-2017</v>
          </cell>
          <cell r="K126">
            <v>33</v>
          </cell>
          <cell r="O126" t="str">
            <v>Yellowknife RCMP 1 867 669 1111</v>
          </cell>
          <cell r="P126" t="str">
            <v>67.456 -133.7533</v>
          </cell>
        </row>
        <row r="127">
          <cell r="A127" t="str">
            <v>MACKENZIE RIVER AT CONFLUENCE OF EAST CHANNEL</v>
          </cell>
          <cell r="B127" t="str">
            <v>10LC015</v>
          </cell>
          <cell r="C127" t="str">
            <v>NWT</v>
          </cell>
          <cell r="D127">
            <v>67.793940000000006</v>
          </cell>
          <cell r="E127">
            <v>-134.13249999999999</v>
          </cell>
          <cell r="F127" t="str">
            <v>HRS</v>
          </cell>
          <cell r="G127" t="str">
            <v>RMT</v>
          </cell>
          <cell r="H127" t="str">
            <v>F</v>
          </cell>
          <cell r="I127" t="str">
            <v>ACTIVE</v>
          </cell>
          <cell r="J127" t="str">
            <v>1988-2017</v>
          </cell>
          <cell r="K127">
            <v>30</v>
          </cell>
          <cell r="O127" t="str">
            <v>Yellowknife RCMP 1 867 669 1111</v>
          </cell>
          <cell r="P127" t="str">
            <v>67.79394 -134.1325</v>
          </cell>
        </row>
        <row r="128">
          <cell r="A128" t="str">
            <v>MACKENZIE RIVER AT FORT GOOD HOPE</v>
          </cell>
          <cell r="B128" t="str">
            <v>10LD001</v>
          </cell>
          <cell r="C128" t="str">
            <v>NWT</v>
          </cell>
          <cell r="D128">
            <v>66.251469999999998</v>
          </cell>
          <cell r="E128">
            <v>-128.64580000000001</v>
          </cell>
          <cell r="F128" t="str">
            <v>HRS</v>
          </cell>
          <cell r="G128" t="str">
            <v>RMT</v>
          </cell>
          <cell r="H128" t="str">
            <v>CCG</v>
          </cell>
          <cell r="I128" t="str">
            <v>ACTIVE</v>
          </cell>
          <cell r="J128" t="str">
            <v>1963-2017</v>
          </cell>
          <cell r="K128">
            <v>55</v>
          </cell>
          <cell r="O128" t="str">
            <v>Yellowknife RCMP 1 867 669 1111</v>
          </cell>
          <cell r="P128" t="str">
            <v>66.25147 -128.6458</v>
          </cell>
        </row>
        <row r="129">
          <cell r="A129" t="str">
            <v>MACKENZIE RIVER AT FORT PROVIDENCE</v>
          </cell>
          <cell r="B129" t="str">
            <v>10FB001</v>
          </cell>
          <cell r="C129" t="str">
            <v>NWT</v>
          </cell>
          <cell r="D129">
            <v>61.260829999999999</v>
          </cell>
          <cell r="E129">
            <v>-117.54470000000001</v>
          </cell>
          <cell r="F129" t="str">
            <v>HRS</v>
          </cell>
          <cell r="G129" t="str">
            <v>NOR</v>
          </cell>
          <cell r="H129" t="str">
            <v>CCG</v>
          </cell>
          <cell r="I129" t="str">
            <v>ACTIVE</v>
          </cell>
          <cell r="J129" t="str">
            <v>1958-2017</v>
          </cell>
          <cell r="K129">
            <v>52</v>
          </cell>
          <cell r="O129" t="str">
            <v>Yellowknife RCMP 1 867 669 1111</v>
          </cell>
          <cell r="P129" t="str">
            <v>61.26083 -117.5447</v>
          </cell>
        </row>
        <row r="130">
          <cell r="A130" t="str">
            <v>MACKENZIE RIVER AT FORT SIMPSON</v>
          </cell>
          <cell r="B130" t="str">
            <v>10GC001</v>
          </cell>
          <cell r="C130" t="str">
            <v>NWT</v>
          </cell>
          <cell r="D130">
            <v>61.86844</v>
          </cell>
          <cell r="E130">
            <v>-121.35890000000001</v>
          </cell>
          <cell r="F130" t="str">
            <v xml:space="preserve">QRC       </v>
          </cell>
          <cell r="G130" t="str">
            <v>NOR</v>
          </cell>
          <cell r="H130" t="str">
            <v>F</v>
          </cell>
          <cell r="I130" t="str">
            <v>ACTIVE</v>
          </cell>
          <cell r="J130" t="str">
            <v>1938-2017</v>
          </cell>
          <cell r="K130">
            <v>80</v>
          </cell>
          <cell r="O130" t="str">
            <v>Yellowknife RCMP 1 867 669 1111</v>
          </cell>
          <cell r="P130" t="str">
            <v>61.86844 -121.3589</v>
          </cell>
        </row>
        <row r="131">
          <cell r="A131" t="str">
            <v xml:space="preserve">MACKENZIE RIVER AT NORMAN WELLS </v>
          </cell>
          <cell r="B131" t="str">
            <v xml:space="preserve">10KA001      </v>
          </cell>
          <cell r="C131" t="str">
            <v>NWT</v>
          </cell>
          <cell r="D131">
            <v>65.271969999999996</v>
          </cell>
          <cell r="E131">
            <v>-126.85</v>
          </cell>
          <cell r="F131" t="str">
            <v>QRC</v>
          </cell>
          <cell r="G131" t="str">
            <v>RMT</v>
          </cell>
          <cell r="H131" t="str">
            <v>F</v>
          </cell>
          <cell r="I131" t="str">
            <v>ACTIVE</v>
          </cell>
          <cell r="J131" t="str">
            <v>1943-2017</v>
          </cell>
          <cell r="K131">
            <v>72</v>
          </cell>
          <cell r="O131" t="str">
            <v>Yellowknife RCMP 1 867 669 1111</v>
          </cell>
          <cell r="P131" t="str">
            <v>65.27197 -126.85</v>
          </cell>
        </row>
        <row r="132">
          <cell r="A132" t="str">
            <v>MACKENZIE RIVER AT SANS SAULT RAPIDS</v>
          </cell>
          <cell r="B132" t="str">
            <v>10KD001</v>
          </cell>
          <cell r="C132" t="str">
            <v>NWT</v>
          </cell>
          <cell r="D132">
            <v>65.765559999999994</v>
          </cell>
          <cell r="E132">
            <v>-128.74860000000001</v>
          </cell>
          <cell r="F132" t="str">
            <v>HRS</v>
          </cell>
          <cell r="G132" t="str">
            <v>RMT</v>
          </cell>
          <cell r="H132" t="str">
            <v>CCG</v>
          </cell>
          <cell r="I132" t="str">
            <v>ACTIVE</v>
          </cell>
          <cell r="J132" t="str">
            <v>1962-2017</v>
          </cell>
          <cell r="K132">
            <v>53</v>
          </cell>
          <cell r="O132" t="str">
            <v>Yellowknife RCMP 1 867 669 1111</v>
          </cell>
          <cell r="P132" t="str">
            <v>65.76556 -128.7486</v>
          </cell>
        </row>
        <row r="133">
          <cell r="A133" t="str">
            <v>MACKENZIE RIVER AT STRONG POINT</v>
          </cell>
          <cell r="B133" t="str">
            <v>10FB006</v>
          </cell>
          <cell r="C133" t="str">
            <v>NWT</v>
          </cell>
          <cell r="D133">
            <v>61.816499999999998</v>
          </cell>
          <cell r="E133">
            <v>-120.7919</v>
          </cell>
          <cell r="F133" t="str">
            <v xml:space="preserve">QRC </v>
          </cell>
          <cell r="G133" t="str">
            <v>RMT</v>
          </cell>
          <cell r="H133" t="str">
            <v>F</v>
          </cell>
          <cell r="I133" t="str">
            <v>ACTIVE</v>
          </cell>
          <cell r="J133" t="str">
            <v>1991-2017</v>
          </cell>
          <cell r="K133">
            <v>27</v>
          </cell>
          <cell r="O133" t="str">
            <v>Yellowknife RCMP 1 867 669 1111</v>
          </cell>
          <cell r="P133" t="str">
            <v>61.8165 -120.7919</v>
          </cell>
        </row>
        <row r="134">
          <cell r="A134" t="str">
            <v>MACKENZIE RIVER KULUARPAK CH AT TAGLU ISLAND</v>
          </cell>
          <cell r="B134" t="str">
            <v>10LC021</v>
          </cell>
          <cell r="C134" t="str">
            <v>NWT</v>
          </cell>
          <cell r="D134">
            <v>69.42313</v>
          </cell>
          <cell r="E134">
            <v>-135.0155</v>
          </cell>
          <cell r="F134" t="str">
            <v>HRC</v>
          </cell>
          <cell r="G134" t="str">
            <v>RMT</v>
          </cell>
          <cell r="H134" t="str">
            <v>FT</v>
          </cell>
          <cell r="I134" t="str">
            <v>ACTIVE</v>
          </cell>
          <cell r="J134" t="str">
            <v>2006-2017</v>
          </cell>
          <cell r="K134">
            <v>12</v>
          </cell>
          <cell r="O134" t="str">
            <v>Yellowknife RCMP 1 867 669 1111</v>
          </cell>
          <cell r="P134" t="str">
            <v>69.42313 -135.0155</v>
          </cell>
        </row>
        <row r="135">
          <cell r="A135" t="str">
            <v xml:space="preserve">MACKENZIE RIVER OUTFLOW MIDDLE CHANNEL </v>
          </cell>
          <cell r="B135" t="str">
            <v>10MC010</v>
          </cell>
          <cell r="C135" t="str">
            <v>NWT</v>
          </cell>
          <cell r="D135">
            <v>69.083250000000007</v>
          </cell>
          <cell r="E135">
            <v>-135.13630000000001</v>
          </cell>
          <cell r="F135" t="str">
            <v>HRC</v>
          </cell>
          <cell r="G135" t="str">
            <v>RMT</v>
          </cell>
          <cell r="H135" t="str">
            <v>F</v>
          </cell>
          <cell r="I135" t="str">
            <v>ACTIVE</v>
          </cell>
          <cell r="J135" t="str">
            <v>1982-2017</v>
          </cell>
          <cell r="K135">
            <v>26</v>
          </cell>
          <cell r="O135" t="str">
            <v>Yellowknife RCMP 1 867 669 1111</v>
          </cell>
          <cell r="P135" t="str">
            <v>69.08325 -135.1363</v>
          </cell>
        </row>
        <row r="136">
          <cell r="A136" t="str">
            <v>MACMILLAN RIVER NEAR THE MOUTH</v>
          </cell>
          <cell r="B136" t="str">
            <v>09BB002</v>
          </cell>
          <cell r="C136" t="str">
            <v>YT</v>
          </cell>
          <cell r="D136">
            <v>62.893329999999999</v>
          </cell>
          <cell r="E136">
            <v>-135.51</v>
          </cell>
          <cell r="I136" t="str">
            <v>DISCONTINUED</v>
          </cell>
          <cell r="M136" t="str">
            <v>YES</v>
          </cell>
          <cell r="O136" t="str">
            <v>Whitehorse RCMP 911 or 867-667-5551</v>
          </cell>
          <cell r="P136" t="str">
            <v>62.89333 -135.51</v>
          </cell>
        </row>
        <row r="137">
          <cell r="A137" t="str">
            <v>MARIAN RIVER BELOW HESLOP LAKE</v>
          </cell>
          <cell r="B137" t="str">
            <v>07TB002</v>
          </cell>
          <cell r="C137" t="str">
            <v>NWT</v>
          </cell>
          <cell r="D137">
            <v>63.519559999999998</v>
          </cell>
          <cell r="E137">
            <v>-116.76975</v>
          </cell>
          <cell r="F137" t="str">
            <v>QRC</v>
          </cell>
          <cell r="G137" t="str">
            <v>RMT</v>
          </cell>
          <cell r="H137" t="str">
            <v>Recon</v>
          </cell>
          <cell r="I137" t="str">
            <v>ACTIVE</v>
          </cell>
          <cell r="O137" t="str">
            <v>Yellowknife RCMP 1 867 669 1111</v>
          </cell>
          <cell r="P137" t="str">
            <v>63.51956 -116.76975</v>
          </cell>
        </row>
        <row r="138">
          <cell r="A138" t="str">
            <v>MARSH LAKE NEAR WHITEHORSE</v>
          </cell>
          <cell r="B138" t="str">
            <v>09AB004</v>
          </cell>
          <cell r="C138" t="str">
            <v>YT</v>
          </cell>
          <cell r="D138">
            <v>60.530560000000001</v>
          </cell>
          <cell r="E138">
            <v>-134.36528000000001</v>
          </cell>
          <cell r="F138" t="str">
            <v>12HRC</v>
          </cell>
          <cell r="H138" t="str">
            <v>YEC</v>
          </cell>
          <cell r="I138" t="str">
            <v>ACTIVE</v>
          </cell>
          <cell r="O138" t="str">
            <v>Whitehorse RCMP 911 or 867-667-5551</v>
          </cell>
          <cell r="P138" t="str">
            <v>60.53056 -134.36528</v>
          </cell>
        </row>
        <row r="139">
          <cell r="A139" t="str">
            <v xml:space="preserve">MARTIN RIVER AT HIGHWAY NO. 1 </v>
          </cell>
          <cell r="B139" t="str">
            <v>10GC003</v>
          </cell>
          <cell r="C139" t="str">
            <v>NWT</v>
          </cell>
          <cell r="D139">
            <v>61.893940000000001</v>
          </cell>
          <cell r="E139">
            <v>-121.6118</v>
          </cell>
          <cell r="F139" t="str">
            <v>QRC</v>
          </cell>
          <cell r="G139" t="str">
            <v>NOR</v>
          </cell>
          <cell r="H139" t="str">
            <v>F</v>
          </cell>
          <cell r="I139" t="str">
            <v>ACTIVE</v>
          </cell>
          <cell r="J139" t="str">
            <v>1972-2017</v>
          </cell>
          <cell r="K139">
            <v>46</v>
          </cell>
          <cell r="O139" t="str">
            <v>Yellowknife RCMP 1 867 669 1111</v>
          </cell>
          <cell r="P139" t="str">
            <v>61.89394 -121.6118</v>
          </cell>
        </row>
        <row r="140">
          <cell r="A140" t="str">
            <v>MAYO LAKE NEAR THE OUTLET</v>
          </cell>
          <cell r="B140" t="str">
            <v>09DC005</v>
          </cell>
          <cell r="C140" t="str">
            <v>YT</v>
          </cell>
          <cell r="D140">
            <v>63.773330999999999</v>
          </cell>
          <cell r="E140">
            <v>-135.38806</v>
          </cell>
          <cell r="F140" t="str">
            <v>12HRC</v>
          </cell>
          <cell r="H140" t="str">
            <v>YEC</v>
          </cell>
          <cell r="I140" t="str">
            <v>ACTIVE</v>
          </cell>
          <cell r="O140" t="str">
            <v>Whitehorse RCMP 911 or 867-667-5551</v>
          </cell>
          <cell r="P140" t="str">
            <v>63.773331 -135.38806</v>
          </cell>
        </row>
        <row r="141">
          <cell r="A141" t="str">
            <v>M'CLINTOCK RIVER NEAR WHITEHORSE</v>
          </cell>
          <cell r="B141" t="str">
            <v>09AB008</v>
          </cell>
          <cell r="C141" t="str">
            <v>YT</v>
          </cell>
          <cell r="D141">
            <v>60.612499999999997</v>
          </cell>
          <cell r="E141">
            <v>-134.45750000000001</v>
          </cell>
          <cell r="I141" t="str">
            <v>DISCONTINUED</v>
          </cell>
          <cell r="M141" t="str">
            <v>YES</v>
          </cell>
          <cell r="O141" t="str">
            <v>Whitehorse RCMP 911 or 867-667-5551</v>
          </cell>
          <cell r="P141" t="str">
            <v>60.6125 -134.4575</v>
          </cell>
        </row>
        <row r="142">
          <cell r="A142" t="str">
            <v>MCQUESTEN RIVER NEAR THE MOUTH</v>
          </cell>
          <cell r="B142" t="str">
            <v>09DD004</v>
          </cell>
          <cell r="C142" t="str">
            <v>YT</v>
          </cell>
          <cell r="D142">
            <v>63.611111000000001</v>
          </cell>
          <cell r="E142">
            <v>-137.26944</v>
          </cell>
          <cell r="F142" t="str">
            <v>12QRC</v>
          </cell>
          <cell r="H142" t="str">
            <v>FT</v>
          </cell>
          <cell r="I142" t="str">
            <v>ACTIVE</v>
          </cell>
          <cell r="M142" t="str">
            <v>YES</v>
          </cell>
          <cell r="O142" t="str">
            <v>Whitehorse RCMP 911 or 867-667-5551</v>
          </cell>
          <cell r="P142" t="str">
            <v>63.611111 -137.26944</v>
          </cell>
        </row>
        <row r="143">
          <cell r="A143" t="str">
            <v>MEADOWBANK  RIVER ABOVE NANAU RIVER</v>
          </cell>
          <cell r="B143" t="str">
            <v>10RC002</v>
          </cell>
          <cell r="C143" t="str">
            <v>NU</v>
          </cell>
          <cell r="D143">
            <v>65.465829999999997</v>
          </cell>
          <cell r="E143">
            <v>-95.881280000000004</v>
          </cell>
          <cell r="F143" t="str">
            <v>QRC</v>
          </cell>
          <cell r="G143" t="str">
            <v>RMT</v>
          </cell>
          <cell r="H143" t="str">
            <v>T</v>
          </cell>
          <cell r="I143" t="str">
            <v>ACTIVE</v>
          </cell>
          <cell r="O143" t="str">
            <v>Baker Lake RCMP 1-867-793-0123</v>
          </cell>
          <cell r="P143" t="str">
            <v>65.46583 -95.88128</v>
          </cell>
        </row>
        <row r="144">
          <cell r="A144" t="str">
            <v>MOON CREEK NEAR THE OUTLET OF MOON LAKE</v>
          </cell>
          <cell r="B144" t="str">
            <v>09AA018</v>
          </cell>
          <cell r="C144" t="str">
            <v>YT</v>
          </cell>
          <cell r="D144">
            <v>59.834609999999998</v>
          </cell>
          <cell r="E144">
            <v>-134.68566999999999</v>
          </cell>
          <cell r="F144" t="str">
            <v>12QRC</v>
          </cell>
          <cell r="H144" t="str">
            <v>YEC</v>
          </cell>
          <cell r="I144" t="str">
            <v>ACTIVE</v>
          </cell>
          <cell r="O144" t="str">
            <v>Whitehorse RCMP 911 or 867-667-5551</v>
          </cell>
          <cell r="P144" t="str">
            <v>59.83461 -134.68567</v>
          </cell>
        </row>
        <row r="145">
          <cell r="A145" t="str">
            <v>MORELY RIVER AT KM 1251 ALASKA HIGHWAY</v>
          </cell>
          <cell r="B145" t="str">
            <v>09AE006</v>
          </cell>
          <cell r="C145" t="str">
            <v>YT</v>
          </cell>
          <cell r="D145">
            <v>60.006939000000003</v>
          </cell>
          <cell r="E145">
            <v>-132.14444</v>
          </cell>
          <cell r="F145" t="str">
            <v>12QNC</v>
          </cell>
          <cell r="H145" t="str">
            <v>F</v>
          </cell>
          <cell r="I145" t="str">
            <v>ACTIVE</v>
          </cell>
          <cell r="M145" t="str">
            <v>YES</v>
          </cell>
          <cell r="O145" t="str">
            <v>Whitehorse RCMP 911 or 867-667-5551</v>
          </cell>
          <cell r="P145" t="str">
            <v>60.006939 -132.14444</v>
          </cell>
        </row>
        <row r="146">
          <cell r="A146" t="str">
            <v>MOUNTAIN RIVER BELOW CAMBRIAN CREEK</v>
          </cell>
          <cell r="B146" t="str">
            <v>10KC001</v>
          </cell>
          <cell r="C146" t="str">
            <v>NWT</v>
          </cell>
          <cell r="D146">
            <v>65.226389999999995</v>
          </cell>
          <cell r="E146">
            <v>-128.563333</v>
          </cell>
          <cell r="F146" t="str">
            <v>QRC</v>
          </cell>
          <cell r="G146" t="str">
            <v>RMT</v>
          </cell>
          <cell r="H146" t="str">
            <v>T</v>
          </cell>
          <cell r="I146" t="str">
            <v>ACTIVE</v>
          </cell>
          <cell r="J146" t="str">
            <v>1974-2017</v>
          </cell>
          <cell r="K146">
            <v>25</v>
          </cell>
          <cell r="O146" t="str">
            <v>Yellowknife RCMP 1 867 669 1111</v>
          </cell>
          <cell r="P146" t="str">
            <v>65.22639 -128.563333</v>
          </cell>
        </row>
        <row r="147">
          <cell r="A147" t="str">
            <v>NISLING RIVER BELOW ONION CREEK</v>
          </cell>
          <cell r="B147" t="str">
            <v>09CA006</v>
          </cell>
          <cell r="C147" t="str">
            <v>YT</v>
          </cell>
          <cell r="D147">
            <v>62.208061000000001</v>
          </cell>
          <cell r="E147">
            <v>-139.04861</v>
          </cell>
          <cell r="F147" t="str">
            <v>12QRC</v>
          </cell>
          <cell r="H147" t="str">
            <v>FT</v>
          </cell>
          <cell r="I147" t="str">
            <v>ACTIVE</v>
          </cell>
          <cell r="M147" t="str">
            <v>YES</v>
          </cell>
          <cell r="O147" t="str">
            <v>Whitehorse RCMP 911 or 867-667-5551</v>
          </cell>
          <cell r="P147" t="str">
            <v>62.208061 -139.04861</v>
          </cell>
        </row>
        <row r="148">
          <cell r="A148" t="str">
            <v>NISUTLN RIVER ABOVE WOLF RIVER</v>
          </cell>
          <cell r="B148" t="str">
            <v>09AD001</v>
          </cell>
          <cell r="C148" t="str">
            <v>YT</v>
          </cell>
          <cell r="D148">
            <v>60.343060000000001</v>
          </cell>
          <cell r="E148">
            <v>-132.54472000000001</v>
          </cell>
          <cell r="I148" t="str">
            <v>DISCONTINUED</v>
          </cell>
          <cell r="M148" t="str">
            <v>YES</v>
          </cell>
          <cell r="O148" t="str">
            <v>Whitehorse RCMP 911 or 867-667-5551</v>
          </cell>
          <cell r="P148" t="str">
            <v>60.34306 -132.54472</v>
          </cell>
        </row>
        <row r="149">
          <cell r="A149" t="str">
            <v>NONACHO LAKE NEAR LUTSEL K’E (SNOWDRIFT)</v>
          </cell>
          <cell r="B149" t="str">
            <v>07QD002</v>
          </cell>
          <cell r="C149" t="str">
            <v>NWT</v>
          </cell>
          <cell r="D149">
            <v>61.733609999999999</v>
          </cell>
          <cell r="E149">
            <v>-109.6611</v>
          </cell>
          <cell r="F149" t="str">
            <v>HRC</v>
          </cell>
          <cell r="G149" t="str">
            <v>RMT</v>
          </cell>
          <cell r="H149" t="str">
            <v>NTPC</v>
          </cell>
          <cell r="I149" t="str">
            <v>ACTIVE</v>
          </cell>
          <cell r="J149" t="str">
            <v>1962-2017</v>
          </cell>
          <cell r="K149">
            <v>56</v>
          </cell>
          <cell r="L149" t="str">
            <v>YES</v>
          </cell>
          <cell r="O149" t="str">
            <v>Yellowknife RCMP 1 867 669 1111</v>
          </cell>
          <cell r="P149" t="str">
            <v>61.73361 -109.6611</v>
          </cell>
        </row>
        <row r="150">
          <cell r="A150" t="str">
            <v>NORDENSKIOLD RIVER BELOW ROWLINSON CREEK</v>
          </cell>
          <cell r="B150" t="str">
            <v>09AH004</v>
          </cell>
          <cell r="C150" t="str">
            <v>YT</v>
          </cell>
          <cell r="D150">
            <v>62.049999</v>
          </cell>
          <cell r="E150">
            <v>-136.27916999999999</v>
          </cell>
          <cell r="F150" t="str">
            <v>12QRC</v>
          </cell>
          <cell r="H150" t="str">
            <v>FT</v>
          </cell>
          <cell r="I150" t="str">
            <v>ACTIVE</v>
          </cell>
          <cell r="M150" t="str">
            <v>YES</v>
          </cell>
          <cell r="O150" t="str">
            <v>Whitehorse RCMP 911 or 867-667-5551</v>
          </cell>
          <cell r="P150" t="str">
            <v>62.049999 -136.27917</v>
          </cell>
        </row>
        <row r="151">
          <cell r="A151" t="str">
            <v>NORTH KLONDIKE RIVER NEAR THE MOUTH</v>
          </cell>
          <cell r="B151" t="str">
            <v>09EA004</v>
          </cell>
          <cell r="C151" t="str">
            <v>YT</v>
          </cell>
          <cell r="D151">
            <v>64.000281999999999</v>
          </cell>
          <cell r="E151">
            <v>-138.59557000000001</v>
          </cell>
          <cell r="F151" t="str">
            <v>12QRC</v>
          </cell>
          <cell r="H151" t="str">
            <v>FT</v>
          </cell>
          <cell r="I151" t="str">
            <v>ACTIVE</v>
          </cell>
          <cell r="M151" t="str">
            <v>YES</v>
          </cell>
          <cell r="O151" t="str">
            <v>Whitehorse RCMP 911 or 867-667-5551</v>
          </cell>
          <cell r="P151" t="str">
            <v>64.000282 -138.59557</v>
          </cell>
        </row>
        <row r="152">
          <cell r="A152" t="str">
            <v>OCHRE RIVER NEAR THE MOUTH</v>
          </cell>
          <cell r="B152" t="str">
            <v>10HC008</v>
          </cell>
          <cell r="C152" t="str">
            <v>NWT</v>
          </cell>
          <cell r="D152">
            <v>63.489669999999997</v>
          </cell>
          <cell r="E152">
            <v>-123.6127</v>
          </cell>
          <cell r="F152" t="str">
            <v>QRC</v>
          </cell>
          <cell r="G152" t="str">
            <v>RMT</v>
          </cell>
          <cell r="H152" t="str">
            <v>FT</v>
          </cell>
          <cell r="I152" t="str">
            <v>ACTIVE</v>
          </cell>
          <cell r="J152" t="str">
            <v>2005-2017</v>
          </cell>
          <cell r="K152">
            <v>13</v>
          </cell>
          <cell r="O152" t="str">
            <v>Yellowknife RCMP 1 867 669 1111</v>
          </cell>
          <cell r="P152" t="str">
            <v>63.48967 -123.6127</v>
          </cell>
        </row>
        <row r="153">
          <cell r="A153" t="str">
            <v>OLD CROW CABIN</v>
          </cell>
          <cell r="C153" t="str">
            <v>YT</v>
          </cell>
          <cell r="D153">
            <v>67.566389000000001</v>
          </cell>
          <cell r="E153">
            <v>-139.868889</v>
          </cell>
          <cell r="I153" t="str">
            <v>DISCONTINUED</v>
          </cell>
          <cell r="L153" t="str">
            <v>YES</v>
          </cell>
          <cell r="O153" t="str">
            <v>Whitehorse RCMP 911 or 867-667-5551</v>
          </cell>
          <cell r="P153" t="str">
            <v>67.566389 -139.868889</v>
          </cell>
        </row>
        <row r="154">
          <cell r="A154" t="str">
            <v>OLD CROW RIVER NEAR THE MOUTH</v>
          </cell>
          <cell r="B154" t="str">
            <v>09FC001</v>
          </cell>
          <cell r="C154" t="str">
            <v>YT</v>
          </cell>
          <cell r="D154">
            <v>67.634438000000003</v>
          </cell>
          <cell r="E154">
            <v>-139.69640000000001</v>
          </cell>
          <cell r="F154" t="str">
            <v>12QRC</v>
          </cell>
          <cell r="H154" t="str">
            <v>F</v>
          </cell>
          <cell r="I154" t="str">
            <v>ACTIVE</v>
          </cell>
          <cell r="M154" t="str">
            <v>YES</v>
          </cell>
          <cell r="O154" t="str">
            <v>Whitehorse RCMP 911 or 867-667-5551</v>
          </cell>
          <cell r="P154" t="str">
            <v>67.634438 -139.6964</v>
          </cell>
        </row>
        <row r="155">
          <cell r="A155" t="str">
            <v>OLGILVIE CREEK AT KM 197.9 DEMPSTER HIGHWAY</v>
          </cell>
          <cell r="B155" t="str">
            <v>10MA002</v>
          </cell>
          <cell r="C155" t="str">
            <v>YT</v>
          </cell>
          <cell r="D155">
            <v>65.362499999999997</v>
          </cell>
          <cell r="E155">
            <v>-138.2972</v>
          </cell>
          <cell r="F155" t="str">
            <v>12QRC</v>
          </cell>
          <cell r="H155" t="str">
            <v>T</v>
          </cell>
          <cell r="I155" t="str">
            <v>ACTIVE</v>
          </cell>
          <cell r="N155" t="str">
            <v>YES</v>
          </cell>
          <cell r="O155" t="str">
            <v>Whitehorse RCMP 911 or 867-667-5551</v>
          </cell>
          <cell r="P155" t="str">
            <v>65.3625 -138.2972</v>
          </cell>
        </row>
        <row r="156">
          <cell r="A156" t="str">
            <v>OSCAR CREEK NEAR NORMAN WELLS</v>
          </cell>
          <cell r="B156" t="str">
            <v>10KA008</v>
          </cell>
          <cell r="C156" t="str">
            <v>NWT</v>
          </cell>
          <cell r="D156">
            <v>65.445580000000007</v>
          </cell>
          <cell r="E156">
            <v>-127.3686</v>
          </cell>
          <cell r="F156" t="str">
            <v>QRS</v>
          </cell>
          <cell r="G156" t="str">
            <v>RMT</v>
          </cell>
          <cell r="H156" t="str">
            <v>FT</v>
          </cell>
          <cell r="I156" t="str">
            <v>ACTIVE</v>
          </cell>
          <cell r="J156" t="str">
            <v>2005-2017</v>
          </cell>
          <cell r="K156">
            <v>13</v>
          </cell>
          <cell r="O156" t="str">
            <v>Yellowknife RCMP 1 867 669 1111</v>
          </cell>
          <cell r="P156" t="str">
            <v>65.44558 -127.3686</v>
          </cell>
        </row>
        <row r="157">
          <cell r="A157" t="str">
            <v>PEACE RIVER AT PEACE POINT (Alberta)</v>
          </cell>
          <cell r="B157" t="str">
            <v>07KC001</v>
          </cell>
          <cell r="C157" t="str">
            <v>NWT</v>
          </cell>
          <cell r="D157">
            <v>59.11806</v>
          </cell>
          <cell r="E157">
            <v>-112.43689999999999</v>
          </cell>
          <cell r="F157" t="str">
            <v>QRC</v>
          </cell>
          <cell r="G157" t="str">
            <v>NOR</v>
          </cell>
          <cell r="H157" t="str">
            <v>F</v>
          </cell>
          <cell r="I157" t="str">
            <v>ACTIVE</v>
          </cell>
          <cell r="J157" t="str">
            <v>1959-2017</v>
          </cell>
          <cell r="K157">
            <v>59</v>
          </cell>
          <cell r="O157" t="str">
            <v>Fort Smith RCMP 1 867 872 1111</v>
          </cell>
          <cell r="P157" t="str">
            <v>59.11806 -112.4369</v>
          </cell>
        </row>
        <row r="158">
          <cell r="A158" t="str">
            <v>PEEL RIVER ABOVE CANYON CREEK</v>
          </cell>
          <cell r="B158" t="str">
            <v>10MA001</v>
          </cell>
          <cell r="C158" t="str">
            <v>YT</v>
          </cell>
          <cell r="D158">
            <v>65.894440000000003</v>
          </cell>
          <cell r="E158">
            <v>-136.03889000000001</v>
          </cell>
          <cell r="F158" t="str">
            <v>12QRC</v>
          </cell>
          <cell r="H158" t="str">
            <v>F</v>
          </cell>
          <cell r="I158" t="str">
            <v>ACTIVE</v>
          </cell>
          <cell r="L158" t="str">
            <v>YES</v>
          </cell>
          <cell r="N158" t="str">
            <v>YES</v>
          </cell>
          <cell r="O158" t="str">
            <v>Whitehorse RCMP 911 or 867-667-5551</v>
          </cell>
          <cell r="P158" t="str">
            <v>65.89444 -136.03889</v>
          </cell>
        </row>
        <row r="159">
          <cell r="A159" t="str">
            <v>PEEL RIVER ABOVE FORT MCPHERSON</v>
          </cell>
          <cell r="B159" t="str">
            <v>10MC002</v>
          </cell>
          <cell r="C159" t="str">
            <v>NWT</v>
          </cell>
          <cell r="D159">
            <v>67.258889999999994</v>
          </cell>
          <cell r="E159">
            <v>-134.8888</v>
          </cell>
          <cell r="F159" t="str">
            <v>QRC</v>
          </cell>
          <cell r="G159" t="str">
            <v>RMT</v>
          </cell>
          <cell r="H159" t="str">
            <v>FT</v>
          </cell>
          <cell r="I159" t="str">
            <v>ACTIVE</v>
          </cell>
          <cell r="J159" t="str">
            <v>1969-2017</v>
          </cell>
          <cell r="K159">
            <v>49</v>
          </cell>
          <cell r="O159" t="str">
            <v>Yellowknife RCMP 1 867 669 1111</v>
          </cell>
          <cell r="P159" t="str">
            <v>67.25889 -134.8888</v>
          </cell>
        </row>
        <row r="160">
          <cell r="A160" t="str">
            <v>PEEL RIVER AT FROG CREEK</v>
          </cell>
          <cell r="B160" t="str">
            <v>10MC022</v>
          </cell>
          <cell r="C160" t="str">
            <v>NWT</v>
          </cell>
          <cell r="D160">
            <v>67.635419999999996</v>
          </cell>
          <cell r="E160">
            <v>-134.6523</v>
          </cell>
          <cell r="F160" t="str">
            <v>HRS</v>
          </cell>
          <cell r="G160" t="str">
            <v>RMT</v>
          </cell>
          <cell r="H160" t="str">
            <v>FT</v>
          </cell>
          <cell r="I160" t="str">
            <v>ACTIVE</v>
          </cell>
          <cell r="J160" t="str">
            <v>1997-2017</v>
          </cell>
          <cell r="K160">
            <v>21</v>
          </cell>
          <cell r="O160" t="str">
            <v>Yellowknife RCMP 1 867 669 1111</v>
          </cell>
          <cell r="P160" t="str">
            <v>67.63542 -134.6523</v>
          </cell>
        </row>
        <row r="161">
          <cell r="A161" t="str">
            <v>PELLEY RIVER AT ROSS RIVER</v>
          </cell>
          <cell r="B161" t="str">
            <v>09BC002</v>
          </cell>
          <cell r="C161" t="str">
            <v>YT</v>
          </cell>
          <cell r="D161">
            <v>61.986671000000001</v>
          </cell>
          <cell r="E161">
            <v>-132.44833</v>
          </cell>
          <cell r="F161" t="str">
            <v>12HNC</v>
          </cell>
          <cell r="H161" t="str">
            <v>T</v>
          </cell>
          <cell r="I161" t="str">
            <v>ACTIVE</v>
          </cell>
          <cell r="O161" t="str">
            <v>Whitehorse RCMP 911 or 867-667-5551</v>
          </cell>
          <cell r="P161" t="str">
            <v>61.986671 -132.44833</v>
          </cell>
        </row>
        <row r="162">
          <cell r="A162" t="str">
            <v>PELLEY RIVER BELOW FORTIN CREEK</v>
          </cell>
          <cell r="B162" t="str">
            <v>09BA002</v>
          </cell>
          <cell r="C162" t="str">
            <v>YT</v>
          </cell>
          <cell r="D162">
            <v>62.030560000000001</v>
          </cell>
          <cell r="E162">
            <v>-130.60278</v>
          </cell>
          <cell r="I162" t="str">
            <v>DISCONTINUED</v>
          </cell>
          <cell r="M162" t="str">
            <v>YES</v>
          </cell>
          <cell r="O162" t="str">
            <v>Whitehorse RCMP 911 or 867-667-5551</v>
          </cell>
          <cell r="P162" t="str">
            <v>62.03056 -130.60278</v>
          </cell>
        </row>
        <row r="163">
          <cell r="A163" t="str">
            <v>PELLY RIVER AT PELLY CROSSING</v>
          </cell>
          <cell r="B163" t="str">
            <v>09BC001</v>
          </cell>
          <cell r="C163" t="str">
            <v>YT</v>
          </cell>
          <cell r="D163">
            <v>62.829720000000002</v>
          </cell>
          <cell r="E163">
            <v>-136.58056999999999</v>
          </cell>
          <cell r="F163" t="str">
            <v>12QNC</v>
          </cell>
          <cell r="H163" t="str">
            <v>F</v>
          </cell>
          <cell r="I163" t="str">
            <v>ACTIVE</v>
          </cell>
          <cell r="O163" t="str">
            <v>Whitehorse RCMP 911 or 867-667-5551</v>
          </cell>
          <cell r="P163" t="str">
            <v>62.82972 -136.58057</v>
          </cell>
        </row>
        <row r="164">
          <cell r="A164" t="str">
            <v>PELLY RIVER BELOW VANGORDA CREEK</v>
          </cell>
          <cell r="B164" t="str">
            <v>09BC004</v>
          </cell>
          <cell r="C164" t="str">
            <v>YT</v>
          </cell>
          <cell r="D164">
            <v>62.222220999999998</v>
          </cell>
          <cell r="E164">
            <v>-133.37778</v>
          </cell>
          <cell r="F164" t="str">
            <v>12QRC</v>
          </cell>
          <cell r="H164" t="str">
            <v>FT</v>
          </cell>
          <cell r="I164" t="str">
            <v>ACTIVE</v>
          </cell>
          <cell r="O164" t="str">
            <v>Whitehorse RCMP 911 or 867-667-5551</v>
          </cell>
          <cell r="P164" t="str">
            <v>62.222221 -133.37778</v>
          </cell>
        </row>
        <row r="165">
          <cell r="A165" t="str">
            <v>PENNINGTON LAKE FUEL CACHE</v>
          </cell>
          <cell r="D165">
            <v>65.488169999999997</v>
          </cell>
          <cell r="E165">
            <v>-93.45917</v>
          </cell>
          <cell r="N165" t="str">
            <v>YES</v>
          </cell>
        </row>
        <row r="166">
          <cell r="A166" t="str">
            <v>POINT LAKE CABIN</v>
          </cell>
          <cell r="C166" t="str">
            <v>NWT</v>
          </cell>
          <cell r="D166">
            <v>65.417749999999998</v>
          </cell>
          <cell r="E166">
            <v>-114.03619399999999</v>
          </cell>
          <cell r="I166" t="str">
            <v>DISCONTINUED</v>
          </cell>
          <cell r="L166" t="str">
            <v>YES</v>
          </cell>
          <cell r="N166" t="str">
            <v>YES</v>
          </cell>
          <cell r="O166" t="str">
            <v>Yellowknife RCMP 1 867 669 1111</v>
          </cell>
          <cell r="P166" t="str">
            <v>65.41775 -114.036194</v>
          </cell>
        </row>
        <row r="167">
          <cell r="A167" t="str">
            <v>POINT LAKE NEAR THE OUTLET</v>
          </cell>
          <cell r="B167" t="str">
            <v>10PB003</v>
          </cell>
          <cell r="C167" t="str">
            <v>NWT</v>
          </cell>
          <cell r="D167">
            <v>65.404439999999994</v>
          </cell>
          <cell r="E167">
            <v>-113.99491999999999</v>
          </cell>
          <cell r="I167" t="str">
            <v>ACTIVE</v>
          </cell>
          <cell r="O167" t="str">
            <v>Yellowknife RCMP 1 867 669 1111</v>
          </cell>
        </row>
        <row r="168">
          <cell r="A168" t="str">
            <v>PORCUPINE RIVER BELOW BELL RIVER</v>
          </cell>
          <cell r="B168" t="str">
            <v>09FB001</v>
          </cell>
          <cell r="C168" t="str">
            <v>YT</v>
          </cell>
          <cell r="D168">
            <v>67.440278000000006</v>
          </cell>
          <cell r="E168">
            <v>-137.78361100000001</v>
          </cell>
          <cell r="I168" t="str">
            <v>DISCONTINUED</v>
          </cell>
          <cell r="L168" t="str">
            <v>YES</v>
          </cell>
          <cell r="O168" t="str">
            <v>Whitehorse RCMP 911 or 867-667-5551</v>
          </cell>
          <cell r="P168" t="str">
            <v>67.440278 -137.783611</v>
          </cell>
        </row>
        <row r="169">
          <cell r="A169" t="str">
            <v>PORCUPINE RIVER BELOW OLD CROW RIVER</v>
          </cell>
          <cell r="B169" t="str">
            <v>09FD003</v>
          </cell>
          <cell r="C169" t="str">
            <v>YT</v>
          </cell>
          <cell r="D169">
            <v>67.568282999999994</v>
          </cell>
          <cell r="E169">
            <v>-139.83434</v>
          </cell>
          <cell r="F169" t="str">
            <v>6HRS</v>
          </cell>
          <cell r="H169" t="str">
            <v>T</v>
          </cell>
          <cell r="I169" t="str">
            <v>ACTIVE</v>
          </cell>
          <cell r="O169" t="str">
            <v>Whitehorse RCMP 911 or 867-667-5551</v>
          </cell>
          <cell r="P169" t="str">
            <v>67.568283 -139.83434</v>
          </cell>
        </row>
        <row r="170">
          <cell r="A170" t="str">
            <v>PORCUPINE RIVER NEAR INTERNATIONAL BOUNDARY</v>
          </cell>
          <cell r="B170" t="str">
            <v>09FD002</v>
          </cell>
          <cell r="C170" t="str">
            <v>YT</v>
          </cell>
          <cell r="D170">
            <v>67.424171000000001</v>
          </cell>
          <cell r="E170">
            <v>-140.89111</v>
          </cell>
          <cell r="F170" t="str">
            <v>12QRC</v>
          </cell>
          <cell r="H170" t="str">
            <v>F</v>
          </cell>
          <cell r="I170" t="str">
            <v>ACTIVE</v>
          </cell>
          <cell r="L170" t="str">
            <v>YES</v>
          </cell>
          <cell r="O170" t="str">
            <v>Whitehorse RCMP 911 or 867-667-5551</v>
          </cell>
          <cell r="P170" t="str">
            <v>67.424171 -140.89111</v>
          </cell>
        </row>
        <row r="171">
          <cell r="A171" t="str">
            <v>PRAIRIE CREEK AT CADILLAC MINE</v>
          </cell>
          <cell r="B171" t="str">
            <v>10EC002</v>
          </cell>
          <cell r="C171" t="str">
            <v>NWT</v>
          </cell>
          <cell r="D171">
            <v>61.558329999999998</v>
          </cell>
          <cell r="E171">
            <v>-124.8125</v>
          </cell>
          <cell r="F171" t="str">
            <v>QRC</v>
          </cell>
          <cell r="G171" t="str">
            <v>RMT</v>
          </cell>
          <cell r="H171" t="str">
            <v>Canadian Zinc</v>
          </cell>
          <cell r="I171" t="str">
            <v>ACTIVE</v>
          </cell>
          <cell r="J171" t="str">
            <v>1974-2017</v>
          </cell>
          <cell r="K171">
            <v>20</v>
          </cell>
          <cell r="O171" t="str">
            <v>Yellowknife RCMP 1 867 669 1111</v>
          </cell>
          <cell r="P171" t="str">
            <v>61.55833 -124.8125</v>
          </cell>
        </row>
        <row r="172">
          <cell r="A172" t="str">
            <v>PRELUDE LAKE NEAR YELLOWKNIFE</v>
          </cell>
          <cell r="B172" t="str">
            <v>07SB017</v>
          </cell>
          <cell r="C172" t="str">
            <v>NWT</v>
          </cell>
          <cell r="D172">
            <v>62.583640000000003</v>
          </cell>
          <cell r="E172">
            <v>-113.9735</v>
          </cell>
          <cell r="F172" t="str">
            <v>HRC</v>
          </cell>
          <cell r="G172" t="str">
            <v>NOR</v>
          </cell>
          <cell r="H172" t="str">
            <v>F</v>
          </cell>
          <cell r="I172" t="str">
            <v>ACTIVE</v>
          </cell>
          <cell r="J172" t="str">
            <v>1995-2017</v>
          </cell>
          <cell r="K172">
            <v>23</v>
          </cell>
          <cell r="O172" t="str">
            <v>Yellowknife RCMP 1 867 669 1111</v>
          </cell>
          <cell r="P172" t="str">
            <v>62.58364 -113.9735</v>
          </cell>
        </row>
        <row r="173">
          <cell r="A173" t="str">
            <v>PROSPEROUS LAKE NEAR McMEEKAN BAY</v>
          </cell>
          <cell r="B173" t="str">
            <v>07SB014</v>
          </cell>
          <cell r="C173" t="str">
            <v>NWT</v>
          </cell>
          <cell r="D173">
            <v>62.545470000000002</v>
          </cell>
          <cell r="E173">
            <v>-114.1635</v>
          </cell>
          <cell r="F173" t="str">
            <v>HRC</v>
          </cell>
          <cell r="G173" t="str">
            <v>NOR</v>
          </cell>
          <cell r="H173" t="str">
            <v>F</v>
          </cell>
          <cell r="I173" t="str">
            <v>ACTIVE</v>
          </cell>
          <cell r="J173" t="str">
            <v>1984-2017</v>
          </cell>
          <cell r="K173">
            <v>34</v>
          </cell>
          <cell r="O173" t="str">
            <v>Yellowknife RCMP 1 867 669 1111</v>
          </cell>
          <cell r="P173" t="str">
            <v>62.54547 -114.1635</v>
          </cell>
        </row>
        <row r="174">
          <cell r="A174" t="str">
            <v>RANCHERIA RIVER NEAR THE MOUTH</v>
          </cell>
          <cell r="B174" t="str">
            <v>10AA004</v>
          </cell>
          <cell r="C174" t="str">
            <v>YT</v>
          </cell>
          <cell r="D174">
            <v>60.204169999999998</v>
          </cell>
          <cell r="E174">
            <v>-129.55000000000001</v>
          </cell>
          <cell r="F174" t="str">
            <v>12QRC</v>
          </cell>
          <cell r="H174" t="str">
            <v>FT</v>
          </cell>
          <cell r="I174" t="str">
            <v>ACTIVE</v>
          </cell>
          <cell r="O174" t="str">
            <v>Whitehorse RCMP 911 or 867-667-5551</v>
          </cell>
          <cell r="P174" t="str">
            <v>60.20417 -129.55</v>
          </cell>
        </row>
        <row r="175">
          <cell r="A175" t="str">
            <v>RAT RIVER NEAR FORT MCPHERSON</v>
          </cell>
          <cell r="B175" t="str">
            <v>10MC007</v>
          </cell>
          <cell r="C175" t="str">
            <v>NWT</v>
          </cell>
          <cell r="D175">
            <v>67.683970000000002</v>
          </cell>
          <cell r="E175">
            <v>-135.743056</v>
          </cell>
          <cell r="F175" t="str">
            <v>QRC</v>
          </cell>
          <cell r="G175" t="str">
            <v>RMT</v>
          </cell>
          <cell r="H175" t="str">
            <v>T</v>
          </cell>
          <cell r="I175" t="str">
            <v>ACTIVE</v>
          </cell>
          <cell r="J175" t="str">
            <v>1981-2017</v>
          </cell>
          <cell r="K175">
            <v>12</v>
          </cell>
          <cell r="O175" t="str">
            <v>Yellowknife RCMP 1 867 669 1111</v>
          </cell>
          <cell r="P175" t="str">
            <v>67.68397 -135.743056</v>
          </cell>
        </row>
        <row r="176">
          <cell r="A176" t="str">
            <v>REDSTONE RIVER 63 KM ABOVE THE MOUTH</v>
          </cell>
          <cell r="B176" t="str">
            <v>10HB005</v>
          </cell>
          <cell r="C176" t="str">
            <v>NWT</v>
          </cell>
          <cell r="D176">
            <v>63.923499999999997</v>
          </cell>
          <cell r="E176">
            <v>-125.2966</v>
          </cell>
          <cell r="F176" t="str">
            <v xml:space="preserve">QRS        </v>
          </cell>
          <cell r="G176" t="str">
            <v>RMT</v>
          </cell>
          <cell r="H176" t="str">
            <v>F</v>
          </cell>
          <cell r="I176" t="str">
            <v>ACTIVE</v>
          </cell>
          <cell r="J176" t="str">
            <v>1975-2017</v>
          </cell>
          <cell r="K176">
            <v>43</v>
          </cell>
          <cell r="O176" t="str">
            <v>Yellowknife RCMP 1 867 669 1111</v>
          </cell>
          <cell r="P176" t="str">
            <v>63.9235 -125.2966</v>
          </cell>
        </row>
        <row r="177">
          <cell r="A177" t="str">
            <v>RELIANCE FUEL CACHE</v>
          </cell>
          <cell r="C177" t="str">
            <v>NWT</v>
          </cell>
          <cell r="D177">
            <v>62.71808</v>
          </cell>
          <cell r="E177">
            <v>-109.16336</v>
          </cell>
          <cell r="N177" t="str">
            <v>YES</v>
          </cell>
          <cell r="O177" t="str">
            <v>Yellowknife RCMP 1 867 669 1111</v>
          </cell>
          <cell r="P177" t="str">
            <v>62.71808 -109.16336</v>
          </cell>
        </row>
        <row r="178">
          <cell r="A178" t="str">
            <v>RENGLENG RIVER BELOW HIGHWAY NO.8 (Dempster Hwy)</v>
          </cell>
          <cell r="B178" t="str">
            <v>10LC003</v>
          </cell>
          <cell r="C178" t="str">
            <v>NWT</v>
          </cell>
          <cell r="D178">
            <v>67.753559999999993</v>
          </cell>
          <cell r="E178">
            <v>-133.86259999999999</v>
          </cell>
          <cell r="F178" t="str">
            <v>QRC</v>
          </cell>
          <cell r="G178" t="str">
            <v>NOR</v>
          </cell>
          <cell r="H178" t="str">
            <v>F</v>
          </cell>
          <cell r="I178" t="str">
            <v>ACTIVE</v>
          </cell>
          <cell r="J178" t="str">
            <v>1973-2017</v>
          </cell>
          <cell r="K178">
            <v>45</v>
          </cell>
          <cell r="O178" t="str">
            <v>Yellowknife RCMP 1 867 669 1111</v>
          </cell>
          <cell r="P178" t="str">
            <v>67.75356 -133.8626</v>
          </cell>
        </row>
        <row r="179">
          <cell r="A179" t="str">
            <v>ROOT RIVER NEAR THE MOUTH</v>
          </cell>
          <cell r="B179" t="str">
            <v>10GA001</v>
          </cell>
          <cell r="C179" t="str">
            <v>NWT</v>
          </cell>
          <cell r="D179">
            <v>62.47972</v>
          </cell>
          <cell r="E179">
            <v>-123.4331</v>
          </cell>
          <cell r="F179" t="str">
            <v>QRC</v>
          </cell>
          <cell r="G179" t="str">
            <v>RMT</v>
          </cell>
          <cell r="H179" t="str">
            <v>F</v>
          </cell>
          <cell r="I179" t="str">
            <v>ACTIVE</v>
          </cell>
          <cell r="J179" t="str">
            <v>1974-2017</v>
          </cell>
          <cell r="K179">
            <v>44</v>
          </cell>
          <cell r="O179" t="str">
            <v>Yellowknife RCMP 1 867 669 1111</v>
          </cell>
          <cell r="P179" t="str">
            <v>62.47972 -123.4331</v>
          </cell>
        </row>
        <row r="180">
          <cell r="A180" t="str">
            <v>ROSS RIVER AT ROSS RIVER</v>
          </cell>
          <cell r="B180" t="str">
            <v>09BA001</v>
          </cell>
          <cell r="C180" t="str">
            <v>YT</v>
          </cell>
          <cell r="D180">
            <v>61.988608999999997</v>
          </cell>
          <cell r="E180">
            <v>-132.4075</v>
          </cell>
          <cell r="F180" t="str">
            <v>12QRC</v>
          </cell>
          <cell r="H180" t="str">
            <v>FT</v>
          </cell>
          <cell r="I180" t="str">
            <v>ACTIVE</v>
          </cell>
          <cell r="M180" t="str">
            <v>YES</v>
          </cell>
          <cell r="O180" t="str">
            <v>Whitehorse RCMP 911 or 867-667-5551</v>
          </cell>
          <cell r="P180" t="str">
            <v>61.988609 -132.4075</v>
          </cell>
        </row>
        <row r="181">
          <cell r="A181" t="str">
            <v>RUGGLES RIVER AT OUTLET LAKE HAZEN</v>
          </cell>
          <cell r="B181" t="str">
            <v>10VK001</v>
          </cell>
          <cell r="C181" t="str">
            <v>NU</v>
          </cell>
          <cell r="D181">
            <v>81.794169999999994</v>
          </cell>
          <cell r="E181">
            <v>-70.440280000000001</v>
          </cell>
          <cell r="F181" t="str">
            <v>QRS</v>
          </cell>
          <cell r="G181" t="str">
            <v>RMT</v>
          </cell>
          <cell r="H181" t="str">
            <v>PARKS</v>
          </cell>
          <cell r="I181" t="str">
            <v>ACTIVE</v>
          </cell>
          <cell r="O181" t="str">
            <v>Yellowknife RCMP 1 867 669 1111</v>
          </cell>
          <cell r="P181" t="str">
            <v>81.79417 -70.44028</v>
          </cell>
        </row>
        <row r="182">
          <cell r="A182" t="str">
            <v>SCOTTY CREEK AT HIGHWAY NO.7</v>
          </cell>
          <cell r="B182" t="str">
            <v>10ED009</v>
          </cell>
          <cell r="C182" t="str">
            <v>NWT</v>
          </cell>
          <cell r="D182">
            <v>61.416310000000003</v>
          </cell>
          <cell r="E182">
            <v>-121.4563</v>
          </cell>
          <cell r="F182" t="str">
            <v>QRC</v>
          </cell>
          <cell r="G182" t="str">
            <v>NOR</v>
          </cell>
          <cell r="H182" t="str">
            <v>F</v>
          </cell>
          <cell r="I182" t="str">
            <v>ACTIVE</v>
          </cell>
          <cell r="J182" t="str">
            <v>1994-2017</v>
          </cell>
          <cell r="K182">
            <v>24</v>
          </cell>
          <cell r="O182" t="str">
            <v>Yellowknife RCMP 1 867 669 1111</v>
          </cell>
          <cell r="P182" t="str">
            <v>61.41631 -121.4563</v>
          </cell>
        </row>
        <row r="183">
          <cell r="A183" t="str">
            <v>SEKULMUN LAKE NEAR WHITEHORSE</v>
          </cell>
          <cell r="B183" t="str">
            <v>08AA007</v>
          </cell>
          <cell r="C183" t="str">
            <v>YT</v>
          </cell>
          <cell r="D183">
            <v>61.535998999999997</v>
          </cell>
          <cell r="E183">
            <v>-137.59049999999999</v>
          </cell>
          <cell r="F183" t="str">
            <v>12HRC</v>
          </cell>
          <cell r="H183" t="str">
            <v>YEC</v>
          </cell>
          <cell r="I183" t="str">
            <v>ACTIVE</v>
          </cell>
          <cell r="O183" t="str">
            <v>Whitehorse RCMP 911 or 867-667-5551</v>
          </cell>
          <cell r="P183" t="str">
            <v>61.535999 -137.5905</v>
          </cell>
        </row>
        <row r="184">
          <cell r="A184" t="str">
            <v>SEKULMUN RIVER AT OUTLET OF SEKULMUN LAKE</v>
          </cell>
          <cell r="B184" t="str">
            <v>08AA008</v>
          </cell>
          <cell r="C184" t="str">
            <v>YT</v>
          </cell>
          <cell r="D184">
            <v>61.56044</v>
          </cell>
          <cell r="E184">
            <v>-137.53738000000001</v>
          </cell>
          <cell r="F184" t="str">
            <v>12QRC</v>
          </cell>
          <cell r="H184" t="str">
            <v>YEC</v>
          </cell>
          <cell r="I184" t="str">
            <v>ACTIVE</v>
          </cell>
          <cell r="O184" t="str">
            <v>Whitehorse RCMP 911 or 867-667-5551</v>
          </cell>
          <cell r="P184" t="str">
            <v>61.56044 -137.53738</v>
          </cell>
        </row>
        <row r="185">
          <cell r="A185" t="str">
            <v>SIDNEY CREEK AY KM 46 SOUTH CANOL ROAD</v>
          </cell>
          <cell r="B185" t="str">
            <v>09AD002</v>
          </cell>
          <cell r="C185" t="str">
            <v>YT</v>
          </cell>
          <cell r="D185">
            <v>60.784700000000001</v>
          </cell>
          <cell r="E185">
            <v>-133.05420000000001</v>
          </cell>
          <cell r="F185" t="str">
            <v>12QRC</v>
          </cell>
          <cell r="H185" t="str">
            <v>T</v>
          </cell>
          <cell r="I185" t="str">
            <v>ACTIVE</v>
          </cell>
          <cell r="M185" t="str">
            <v>YES</v>
          </cell>
          <cell r="O185" t="str">
            <v>Whitehorse RCMP 911 or 867-667-5551</v>
          </cell>
          <cell r="P185" t="str">
            <v>60.7847 -133.0542</v>
          </cell>
        </row>
        <row r="186">
          <cell r="A186" t="str">
            <v>SISTER CREEK AT KM 426 DEMPSTER HIGHWAY</v>
          </cell>
          <cell r="B186" t="str">
            <v>09FB003</v>
          </cell>
          <cell r="C186" t="str">
            <v>YT</v>
          </cell>
          <cell r="D186">
            <v>66.743219999999994</v>
          </cell>
          <cell r="E186">
            <v>-136.35592</v>
          </cell>
          <cell r="F186" t="str">
            <v>12QRC</v>
          </cell>
          <cell r="H186" t="str">
            <v>T</v>
          </cell>
          <cell r="I186" t="str">
            <v>ACTIVE</v>
          </cell>
          <cell r="O186" t="str">
            <v>Whitehorse RCMP 911 or 867-667-5551</v>
          </cell>
          <cell r="P186" t="str">
            <v>66.74322 -136.35592</v>
          </cell>
        </row>
        <row r="187">
          <cell r="A187" t="str">
            <v>SIXTY MILE RIVER NEAR THE MOUTH</v>
          </cell>
          <cell r="B187" t="str">
            <v>09EB004</v>
          </cell>
          <cell r="C187" t="str">
            <v>YT</v>
          </cell>
          <cell r="D187">
            <v>63.689388000000001</v>
          </cell>
          <cell r="E187">
            <v>-140.15993</v>
          </cell>
          <cell r="F187" t="str">
            <v>12QRC</v>
          </cell>
          <cell r="H187" t="str">
            <v>FT</v>
          </cell>
          <cell r="I187" t="str">
            <v>ACTIVE</v>
          </cell>
          <cell r="M187" t="str">
            <v>YES</v>
          </cell>
          <cell r="O187" t="str">
            <v>Whitehorse RCMP 911 or 867-667-5551</v>
          </cell>
          <cell r="P187" t="str">
            <v>63.689388 -140.15993</v>
          </cell>
        </row>
        <row r="188">
          <cell r="A188" t="str">
            <v>SLAVE RIVER AT FITZGERALD (Alberta)</v>
          </cell>
          <cell r="B188" t="str">
            <v>07NB001</v>
          </cell>
          <cell r="C188" t="str">
            <v>NWT</v>
          </cell>
          <cell r="D188">
            <v>59.872219999999999</v>
          </cell>
          <cell r="E188">
            <v>-111.58329999999999</v>
          </cell>
          <cell r="F188" t="str">
            <v>QRC</v>
          </cell>
          <cell r="G188" t="str">
            <v>NOR</v>
          </cell>
          <cell r="H188" t="str">
            <v>F</v>
          </cell>
          <cell r="I188" t="str">
            <v>ACTIVE</v>
          </cell>
          <cell r="J188" t="str">
            <v>1921-2017</v>
          </cell>
          <cell r="K188">
            <v>69</v>
          </cell>
          <cell r="O188" t="str">
            <v>Yellowknife RCMP 1 867 669 1111</v>
          </cell>
          <cell r="P188" t="str">
            <v>59.87222 -111.5833</v>
          </cell>
        </row>
        <row r="189">
          <cell r="A189" t="str">
            <v>SMITH RIVER NEAR THE MOUTH</v>
          </cell>
          <cell r="B189" t="str">
            <v>10BE013</v>
          </cell>
          <cell r="C189" t="str">
            <v>BC</v>
          </cell>
          <cell r="D189">
            <v>59.553330000000003</v>
          </cell>
          <cell r="E189">
            <v>-126.4806</v>
          </cell>
          <cell r="I189" t="str">
            <v>ACTIVE</v>
          </cell>
          <cell r="M189" t="str">
            <v>YES</v>
          </cell>
          <cell r="O189" t="str">
            <v>Whitehorse RCMP 911 or 867-667-5551</v>
          </cell>
          <cell r="P189" t="str">
            <v>59.55333 -126.4806</v>
          </cell>
        </row>
        <row r="190">
          <cell r="A190" t="str">
            <v>SNAKE RIVER NEAR THE MOUTH</v>
          </cell>
          <cell r="B190" t="str">
            <v>10MB003</v>
          </cell>
          <cell r="C190" t="str">
            <v>YT</v>
          </cell>
          <cell r="D190">
            <v>65.969440000000006</v>
          </cell>
          <cell r="E190">
            <v>-134.02778000000001</v>
          </cell>
          <cell r="I190" t="str">
            <v>DISCONTINUED</v>
          </cell>
          <cell r="M190" t="str">
            <v>YES</v>
          </cell>
          <cell r="O190" t="str">
            <v>Whitehorse RCMP 911 or 867-667-5551</v>
          </cell>
          <cell r="P190" t="str">
            <v>65.96944 -134.02778</v>
          </cell>
        </row>
        <row r="191">
          <cell r="A191" t="str">
            <v>SNARE HYDRO FUEL</v>
          </cell>
          <cell r="C191" t="str">
            <v>NWT</v>
          </cell>
          <cell r="D191">
            <v>63.434730000000002</v>
          </cell>
          <cell r="E191">
            <v>-116.17976</v>
          </cell>
          <cell r="N191" t="str">
            <v>YES</v>
          </cell>
          <cell r="P191" t="str">
            <v>63.43473 -116.17976</v>
          </cell>
        </row>
        <row r="192">
          <cell r="A192" t="str">
            <v>SNARE RIVER ABOVE INDIN LAKE</v>
          </cell>
          <cell r="B192" t="str">
            <v>07SA008</v>
          </cell>
          <cell r="C192" t="str">
            <v>NWT</v>
          </cell>
          <cell r="D192">
            <v>64.217470000000006</v>
          </cell>
          <cell r="E192">
            <v>-114.97</v>
          </cell>
          <cell r="F192" t="str">
            <v>QRC</v>
          </cell>
          <cell r="G192" t="str">
            <v>RMT</v>
          </cell>
          <cell r="H192" t="str">
            <v>NTPC</v>
          </cell>
          <cell r="I192" t="str">
            <v>ACTIVE</v>
          </cell>
          <cell r="J192" t="str">
            <v>1998-2017</v>
          </cell>
          <cell r="K192">
            <v>20</v>
          </cell>
          <cell r="O192" t="str">
            <v>Yellowknife RCMP 1 867 669 1111</v>
          </cell>
          <cell r="P192" t="str">
            <v>64.21747 -114.97</v>
          </cell>
        </row>
        <row r="193">
          <cell r="A193" t="str">
            <v>SNARE RIVER BELOW GHOST RIVER</v>
          </cell>
          <cell r="B193" t="str">
            <v>07SA002</v>
          </cell>
          <cell r="C193" t="str">
            <v>NWT</v>
          </cell>
          <cell r="D193">
            <v>63.974110000000003</v>
          </cell>
          <cell r="E193">
            <v>-115.4333</v>
          </cell>
          <cell r="F193" t="str">
            <v>QRC</v>
          </cell>
          <cell r="G193" t="str">
            <v>RMT</v>
          </cell>
          <cell r="H193" t="str">
            <v>NTPC</v>
          </cell>
          <cell r="I193" t="str">
            <v>ACTIVE</v>
          </cell>
          <cell r="J193" t="str">
            <v>1947-2017</v>
          </cell>
          <cell r="K193">
            <v>38</v>
          </cell>
          <cell r="O193" t="str">
            <v>Yellowknife RCMP 1 867 669 1111</v>
          </cell>
          <cell r="P193" t="str">
            <v>63.97411 -115.4333</v>
          </cell>
        </row>
        <row r="194">
          <cell r="A194" t="str">
            <v>SOUTH BIG SALMON RIVER BELOW LIVINGSTONE CREEK</v>
          </cell>
          <cell r="B194" t="str">
            <v>09AG003</v>
          </cell>
          <cell r="C194" t="str">
            <v>YT</v>
          </cell>
          <cell r="D194">
            <v>61.386110000000002</v>
          </cell>
          <cell r="E194">
            <v>-134.37083000000001</v>
          </cell>
          <cell r="I194" t="str">
            <v>DISCONTINUED</v>
          </cell>
          <cell r="M194" t="str">
            <v>YES</v>
          </cell>
          <cell r="O194" t="str">
            <v>Whitehorse RCMP 911 or 867-667-5551</v>
          </cell>
          <cell r="P194" t="str">
            <v>61.38611 -134.37083</v>
          </cell>
        </row>
        <row r="195">
          <cell r="A195" t="str">
            <v>SOUTH MACMILLAN RIVER AT KM 407 CANOL ROAD</v>
          </cell>
          <cell r="B195" t="str">
            <v>09BB001</v>
          </cell>
          <cell r="C195" t="str">
            <v>YT</v>
          </cell>
          <cell r="D195">
            <v>62.924999999999997</v>
          </cell>
          <cell r="E195">
            <v>-130.54169999999999</v>
          </cell>
          <cell r="F195" t="str">
            <v>12QNC</v>
          </cell>
          <cell r="H195" t="str">
            <v>T</v>
          </cell>
          <cell r="I195" t="str">
            <v>ACTIVE</v>
          </cell>
          <cell r="M195" t="str">
            <v>YES</v>
          </cell>
          <cell r="O195" t="str">
            <v>Whitehorse RCMP 911 or 867-667-5551</v>
          </cell>
          <cell r="P195" t="str">
            <v>62.925 -130.5417</v>
          </cell>
        </row>
        <row r="196">
          <cell r="A196" t="str">
            <v>SOUTH NAHANNI RIVER ABOVE VIRGINIA FALLS</v>
          </cell>
          <cell r="B196" t="str">
            <v>10EB001</v>
          </cell>
          <cell r="C196" t="str">
            <v>NWT</v>
          </cell>
          <cell r="D196">
            <v>61.636110000000002</v>
          </cell>
          <cell r="E196">
            <v>-125.797</v>
          </cell>
          <cell r="F196" t="str">
            <v xml:space="preserve">QRC       </v>
          </cell>
          <cell r="G196" t="str">
            <v>RMT</v>
          </cell>
          <cell r="H196" t="str">
            <v>F</v>
          </cell>
          <cell r="I196" t="str">
            <v>ACTIVE</v>
          </cell>
          <cell r="J196" t="str">
            <v>1960-2017</v>
          </cell>
          <cell r="K196">
            <v>58</v>
          </cell>
          <cell r="O196" t="str">
            <v>Yellowknife RCMP 1 867 669 1111</v>
          </cell>
          <cell r="P196" t="str">
            <v>61.63611 -125.797</v>
          </cell>
        </row>
        <row r="197">
          <cell r="A197" t="str">
            <v>STEWART RIVER AT THE MOUTH</v>
          </cell>
          <cell r="B197" t="str">
            <v>09DD003</v>
          </cell>
          <cell r="C197" t="str">
            <v>YT</v>
          </cell>
          <cell r="D197">
            <v>63.282218999999998</v>
          </cell>
          <cell r="E197">
            <v>-139.25443999999999</v>
          </cell>
          <cell r="F197" t="str">
            <v>12QRC</v>
          </cell>
          <cell r="H197" t="str">
            <v>F</v>
          </cell>
          <cell r="I197" t="str">
            <v>ACTIVE</v>
          </cell>
          <cell r="O197" t="str">
            <v>Whitehorse RCMP 911 or 867-667-5551</v>
          </cell>
          <cell r="P197" t="str">
            <v>63.282219 -139.25444</v>
          </cell>
        </row>
        <row r="198">
          <cell r="A198" t="str">
            <v>STEWART RIVER NEAR MAYO</v>
          </cell>
          <cell r="B198" t="str">
            <v>09DC006</v>
          </cell>
          <cell r="C198" t="str">
            <v>YT</v>
          </cell>
          <cell r="D198">
            <v>63.590561000000001</v>
          </cell>
          <cell r="E198">
            <v>-135.89667</v>
          </cell>
          <cell r="F198" t="str">
            <v>12HNC</v>
          </cell>
          <cell r="H198" t="str">
            <v>T-YE</v>
          </cell>
          <cell r="I198" t="str">
            <v>ACTIVE</v>
          </cell>
          <cell r="O198" t="str">
            <v>Whitehorse RCMP 911 or 867-667-5551</v>
          </cell>
          <cell r="P198" t="str">
            <v>63.590561 -135.89667</v>
          </cell>
        </row>
        <row r="199">
          <cell r="A199" t="str">
            <v>SYLVIA GRINNELL RIVER NEAR IQALUIT</v>
          </cell>
          <cell r="B199" t="str">
            <v>10UH001</v>
          </cell>
          <cell r="C199" t="str">
            <v>NU</v>
          </cell>
          <cell r="D199">
            <v>63.766419999999997</v>
          </cell>
          <cell r="E199">
            <v>-68.580609999999993</v>
          </cell>
          <cell r="F199" t="str">
            <v>QRC</v>
          </cell>
          <cell r="G199" t="str">
            <v>RMT</v>
          </cell>
          <cell r="H199" t="str">
            <v>T</v>
          </cell>
          <cell r="I199" t="str">
            <v>ACTIVE</v>
          </cell>
          <cell r="O199" t="str">
            <v>Iqaluit RCMP 1-867-979-0123</v>
          </cell>
          <cell r="P199" t="str">
            <v>63.76642 -68.58061</v>
          </cell>
        </row>
        <row r="200">
          <cell r="A200" t="str">
            <v>TAGISH CREEK NEAR CARCROSS</v>
          </cell>
          <cell r="B200" t="str">
            <v>09AA011</v>
          </cell>
          <cell r="C200" t="str">
            <v>YT</v>
          </cell>
          <cell r="D200">
            <v>60.29222</v>
          </cell>
          <cell r="E200">
            <v>-134.30000000000001</v>
          </cell>
          <cell r="I200" t="str">
            <v>DISCONTINUED</v>
          </cell>
          <cell r="M200" t="str">
            <v>YES</v>
          </cell>
          <cell r="O200" t="str">
            <v>Whitehorse RCMP 911 or 867-667-5551</v>
          </cell>
          <cell r="P200" t="str">
            <v>60.29222 -134.3</v>
          </cell>
        </row>
        <row r="201">
          <cell r="A201" t="str">
            <v>TAGISH LAKE AT 10 MILE ROAD</v>
          </cell>
          <cell r="B201" t="str">
            <v>09AA017</v>
          </cell>
          <cell r="C201" t="str">
            <v>YT</v>
          </cell>
          <cell r="D201">
            <v>60.159438999999999</v>
          </cell>
          <cell r="E201">
            <v>-134.37556000000001</v>
          </cell>
          <cell r="F201" t="str">
            <v>12HRC</v>
          </cell>
          <cell r="H201" t="str">
            <v>T</v>
          </cell>
          <cell r="I201" t="str">
            <v>ACTIVE</v>
          </cell>
          <cell r="O201" t="str">
            <v>Whitehorse RCMP 911 or 867-667-5551</v>
          </cell>
          <cell r="P201" t="str">
            <v>60.159439 -134.37556</v>
          </cell>
        </row>
        <row r="202">
          <cell r="A202" t="str">
            <v>TAKHANNE RIVER AT KM 167 HAINES HIGHWAY</v>
          </cell>
          <cell r="B202" t="str">
            <v>08AC001</v>
          </cell>
          <cell r="C202" t="str">
            <v>YT</v>
          </cell>
          <cell r="D202">
            <v>60.113441000000002</v>
          </cell>
          <cell r="E202">
            <v>-136.92764</v>
          </cell>
          <cell r="F202" t="str">
            <v>12QRC</v>
          </cell>
          <cell r="H202" t="str">
            <v>FT</v>
          </cell>
          <cell r="I202" t="str">
            <v>ACTIVE</v>
          </cell>
          <cell r="M202" t="str">
            <v>YES</v>
          </cell>
          <cell r="O202" t="str">
            <v>Whitehorse RCMP 911 or 867-667-5551</v>
          </cell>
          <cell r="P202" t="str">
            <v>60.113441 -136.92764</v>
          </cell>
        </row>
        <row r="203">
          <cell r="A203" t="str">
            <v>TAKHINI RIVER BELOW KUSAWA LAKE</v>
          </cell>
          <cell r="B203" t="str">
            <v>09AC002</v>
          </cell>
          <cell r="C203" t="str">
            <v>YT</v>
          </cell>
          <cell r="D203">
            <v>60.06</v>
          </cell>
          <cell r="E203">
            <v>-136.19999999999999</v>
          </cell>
          <cell r="F203" t="str">
            <v>12QRC</v>
          </cell>
          <cell r="H203" t="str">
            <v>T</v>
          </cell>
          <cell r="I203" t="str">
            <v>ACTIVE</v>
          </cell>
          <cell r="O203" t="str">
            <v>Whitehorse RCMP 911 or 867-667-5551</v>
          </cell>
          <cell r="P203" t="str">
            <v>60.06 -136.2</v>
          </cell>
        </row>
        <row r="204">
          <cell r="A204" t="str">
            <v>TAKHINI RIVER NEAR WHITEHORSE</v>
          </cell>
          <cell r="B204" t="str">
            <v>09AC001</v>
          </cell>
          <cell r="C204" t="str">
            <v>YT</v>
          </cell>
          <cell r="D204">
            <v>60.850971000000001</v>
          </cell>
          <cell r="E204">
            <v>-135.74113</v>
          </cell>
          <cell r="F204" t="str">
            <v>12QRC</v>
          </cell>
          <cell r="H204" t="str">
            <v>FT</v>
          </cell>
          <cell r="I204" t="str">
            <v>ACTIVE</v>
          </cell>
          <cell r="O204" t="str">
            <v>Whitehorse RCMP 911 or 867-667-5551</v>
          </cell>
          <cell r="P204" t="str">
            <v>60.850971 -135.74113</v>
          </cell>
        </row>
        <row r="205">
          <cell r="A205" t="str">
            <v>TALTSON RIVER BELOW HYDRO DAM</v>
          </cell>
          <cell r="B205" t="str">
            <v>07QD007</v>
          </cell>
          <cell r="C205" t="str">
            <v>NWT</v>
          </cell>
          <cell r="D205">
            <v>60.466940000000001</v>
          </cell>
          <cell r="E205">
            <v>-111.5125</v>
          </cell>
          <cell r="F205" t="str">
            <v>QRC</v>
          </cell>
          <cell r="G205" t="str">
            <v>RMT</v>
          </cell>
          <cell r="H205" t="str">
            <v>NTPC</v>
          </cell>
          <cell r="I205" t="str">
            <v>ACTIVE</v>
          </cell>
          <cell r="J205" t="str">
            <v>1965-2017</v>
          </cell>
          <cell r="K205">
            <v>53</v>
          </cell>
          <cell r="O205" t="str">
            <v>Fort Smith RCMP 1 867 872 1111</v>
          </cell>
          <cell r="P205" t="str">
            <v>60.46694 -111.5125</v>
          </cell>
        </row>
        <row r="206">
          <cell r="A206" t="str">
            <v>TATSHENSHINI RIVER NEAR DALTON POST</v>
          </cell>
          <cell r="B206" t="str">
            <v>08AC002</v>
          </cell>
          <cell r="C206" t="str">
            <v>YT</v>
          </cell>
          <cell r="D206">
            <v>60.118969</v>
          </cell>
          <cell r="E206">
            <v>-137.08464000000001</v>
          </cell>
          <cell r="F206" t="str">
            <v>12QRC</v>
          </cell>
          <cell r="H206" t="str">
            <v>FT</v>
          </cell>
          <cell r="I206" t="str">
            <v>ACTIVE</v>
          </cell>
          <cell r="M206" t="str">
            <v>YES</v>
          </cell>
          <cell r="O206" t="str">
            <v>Whitehorse RCMP 911 or 867-667-5551</v>
          </cell>
          <cell r="P206" t="str">
            <v>60.118969 -137.08464</v>
          </cell>
        </row>
        <row r="207">
          <cell r="A207" t="str">
            <v>TAY RIVER NEAR THE MOUTH</v>
          </cell>
          <cell r="B207" t="str">
            <v>09BC005</v>
          </cell>
          <cell r="C207" t="str">
            <v>YT</v>
          </cell>
          <cell r="D207">
            <v>62.578060000000001</v>
          </cell>
          <cell r="E207">
            <v>-134.23832999999999</v>
          </cell>
          <cell r="I207" t="str">
            <v>DISCONTINUED</v>
          </cell>
          <cell r="M207" t="str">
            <v>YES</v>
          </cell>
          <cell r="O207" t="str">
            <v>Whitehorse RCMP 911 or 867-667-5551</v>
          </cell>
          <cell r="P207" t="str">
            <v>62.57806 -134.23833</v>
          </cell>
        </row>
        <row r="208">
          <cell r="A208" t="str">
            <v>TAZIN RIVER NEAR THE ALBERTA BORDER</v>
          </cell>
          <cell r="C208" t="str">
            <v>NWT</v>
          </cell>
          <cell r="D208">
            <v>60.204166999999998</v>
          </cell>
          <cell r="E208">
            <v>-109.751333</v>
          </cell>
        </row>
        <row r="209">
          <cell r="A209" t="str">
            <v>TAZIN RIVER NEAR THE MOUTH</v>
          </cell>
          <cell r="B209" t="str">
            <v>07QC007</v>
          </cell>
          <cell r="C209" t="str">
            <v>NWT</v>
          </cell>
          <cell r="D209">
            <v>60.408499999999997</v>
          </cell>
          <cell r="E209">
            <v>-110.6645</v>
          </cell>
          <cell r="F209" t="str">
            <v>QRC</v>
          </cell>
          <cell r="G209" t="str">
            <v>RMT</v>
          </cell>
          <cell r="H209" t="str">
            <v>T</v>
          </cell>
          <cell r="I209" t="str">
            <v>ACTIVE</v>
          </cell>
          <cell r="J209" t="str">
            <v>2007-2017</v>
          </cell>
          <cell r="K209">
            <v>11</v>
          </cell>
          <cell r="O209" t="str">
            <v>Fort Smith RCMP 1 867 872 1111</v>
          </cell>
          <cell r="P209" t="str">
            <v>60.4085 -110.6645</v>
          </cell>
        </row>
        <row r="210">
          <cell r="A210" t="str">
            <v>TESLIN LAKE AT TESLIN</v>
          </cell>
          <cell r="B210" t="str">
            <v>09AE002</v>
          </cell>
          <cell r="C210" t="str">
            <v>YT</v>
          </cell>
          <cell r="D210">
            <v>60.158329000000002</v>
          </cell>
          <cell r="E210">
            <v>-132.70750000000001</v>
          </cell>
          <cell r="F210" t="str">
            <v>12HNC</v>
          </cell>
          <cell r="H210" t="str">
            <v>T</v>
          </cell>
          <cell r="I210" t="str">
            <v>ACTIVE</v>
          </cell>
          <cell r="O210" t="str">
            <v>Whitehorse RCMP 911 or 867-667-5551</v>
          </cell>
          <cell r="P210" t="str">
            <v>60.158329 -132.7075</v>
          </cell>
        </row>
        <row r="211">
          <cell r="A211" t="str">
            <v>TESLIN RIVER NEAR WHITEHORSE</v>
          </cell>
          <cell r="B211" t="str">
            <v>09AF001</v>
          </cell>
          <cell r="C211" t="str">
            <v>YT</v>
          </cell>
          <cell r="D211">
            <v>61.489170000000001</v>
          </cell>
          <cell r="E211">
            <v>-134.77638999999999</v>
          </cell>
          <cell r="I211" t="str">
            <v>DISCONTINUED</v>
          </cell>
          <cell r="M211" t="str">
            <v>YES</v>
          </cell>
          <cell r="O211" t="str">
            <v>Whitehorse RCMP 911 or 867-667-5551</v>
          </cell>
          <cell r="P211" t="str">
            <v>61.48917 -134.77639</v>
          </cell>
        </row>
        <row r="212">
          <cell r="A212" t="str">
            <v>THELON RIVER ABOVE BEVERLY LAKE</v>
          </cell>
          <cell r="B212" t="str">
            <v>06JC002</v>
          </cell>
          <cell r="C212" t="str">
            <v>NU</v>
          </cell>
          <cell r="D212">
            <v>64.530389999999997</v>
          </cell>
          <cell r="E212">
            <v>-101.3623</v>
          </cell>
          <cell r="F212" t="str">
            <v>QRC</v>
          </cell>
          <cell r="G212" t="str">
            <v>RMT</v>
          </cell>
          <cell r="H212" t="str">
            <v>T</v>
          </cell>
          <cell r="I212" t="str">
            <v>ACTIVE</v>
          </cell>
          <cell r="L212" t="str">
            <v>YES</v>
          </cell>
          <cell r="N212" t="str">
            <v>YES</v>
          </cell>
          <cell r="O212" t="str">
            <v>Baker Lake RCMP 1-867-793-0123</v>
          </cell>
          <cell r="P212" t="str">
            <v>64.53039 -101.3623</v>
          </cell>
        </row>
        <row r="213">
          <cell r="A213" t="str">
            <v>THELON RIVER AY OUTLET OF DOUBLE BARREL LAKE</v>
          </cell>
          <cell r="B213" t="str">
            <v>06JA001</v>
          </cell>
          <cell r="C213" t="str">
            <v>NWT</v>
          </cell>
          <cell r="D213">
            <v>62.56758</v>
          </cell>
          <cell r="E213">
            <v>-104.839528</v>
          </cell>
          <cell r="F213" t="str">
            <v>QRC</v>
          </cell>
          <cell r="G213" t="str">
            <v>RMT</v>
          </cell>
          <cell r="H213" t="str">
            <v>T</v>
          </cell>
          <cell r="I213" t="str">
            <v>ACTIVE</v>
          </cell>
          <cell r="N213" t="str">
            <v>YES</v>
          </cell>
          <cell r="O213" t="str">
            <v>Yellowknife RCMP 1 867 669 1111</v>
          </cell>
          <cell r="P213" t="str">
            <v>62.56758 -104.839528</v>
          </cell>
        </row>
        <row r="214">
          <cell r="A214" t="str">
            <v>THELON RIVER BELOW OUTLET OF SCHULTZ LAKE</v>
          </cell>
          <cell r="B214" t="str">
            <v>06MA006</v>
          </cell>
          <cell r="C214" t="str">
            <v>NU</v>
          </cell>
          <cell r="D214">
            <v>64.778279999999995</v>
          </cell>
          <cell r="E214">
            <v>-97.05386</v>
          </cell>
          <cell r="F214" t="str">
            <v xml:space="preserve">QRC       </v>
          </cell>
          <cell r="G214" t="str">
            <v>RMT</v>
          </cell>
          <cell r="H214" t="str">
            <v>F</v>
          </cell>
          <cell r="I214" t="str">
            <v>ACTIVE</v>
          </cell>
          <cell r="O214" t="str">
            <v>Baker Lake RCMP 1-867-793-0123</v>
          </cell>
          <cell r="P214" t="str">
            <v>64.77828 -97.05386</v>
          </cell>
        </row>
        <row r="215">
          <cell r="A215" t="str">
            <v>THLEWIAZA RIVER ABOVE OUTLET SEALHOLE LAKE</v>
          </cell>
          <cell r="B215" t="str">
            <v xml:space="preserve">06HB002 </v>
          </cell>
          <cell r="C215" t="str">
            <v>NU</v>
          </cell>
          <cell r="D215">
            <v>60.786529999999999</v>
          </cell>
          <cell r="E215">
            <v>-98.776939999999996</v>
          </cell>
          <cell r="F215" t="str">
            <v xml:space="preserve">QRC           </v>
          </cell>
          <cell r="G215" t="str">
            <v>RMT</v>
          </cell>
          <cell r="H215" t="str">
            <v>F</v>
          </cell>
          <cell r="I215" t="str">
            <v>ACTIVE</v>
          </cell>
          <cell r="L215" t="str">
            <v>YES</v>
          </cell>
          <cell r="N215" t="str">
            <v>YES</v>
          </cell>
          <cell r="O215" t="str">
            <v>Baker Lake RCMP 1-867-793-0123</v>
          </cell>
          <cell r="P215" t="str">
            <v>60.78653 -98.77694</v>
          </cell>
        </row>
        <row r="216">
          <cell r="A216" t="str">
            <v>THUNDER RIVER NEAR THE MOUTH</v>
          </cell>
          <cell r="B216" t="str">
            <v>10LB006</v>
          </cell>
          <cell r="C216" t="str">
            <v>NWT</v>
          </cell>
          <cell r="D216">
            <v>67.498530000000002</v>
          </cell>
          <cell r="E216">
            <v>-130.9025</v>
          </cell>
          <cell r="F216" t="str">
            <v>QRC</v>
          </cell>
          <cell r="G216" t="str">
            <v>RMT</v>
          </cell>
          <cell r="H216" t="str">
            <v>FT</v>
          </cell>
          <cell r="I216" t="str">
            <v>ACTIVE</v>
          </cell>
          <cell r="J216" t="str">
            <v>2005-2017</v>
          </cell>
          <cell r="K216">
            <v>13</v>
          </cell>
          <cell r="O216" t="str">
            <v>Yellowknife RCMP 1 867 669 1111</v>
          </cell>
          <cell r="P216" t="str">
            <v>67.49853 -130.9025</v>
          </cell>
        </row>
        <row r="217">
          <cell r="A217" t="str">
            <v>TIEDA RIVER NEAR THE MOUTH</v>
          </cell>
          <cell r="B217" t="str">
            <v>10LB007</v>
          </cell>
          <cell r="C217" t="str">
            <v>NWT</v>
          </cell>
          <cell r="D217">
            <v>66.693060000000003</v>
          </cell>
          <cell r="E217">
            <v>-129.2833</v>
          </cell>
          <cell r="F217" t="str">
            <v>QRC</v>
          </cell>
          <cell r="G217" t="str">
            <v>RMT</v>
          </cell>
          <cell r="H217" t="str">
            <v>FT</v>
          </cell>
          <cell r="I217" t="str">
            <v>ACTIVE</v>
          </cell>
          <cell r="J217" t="str">
            <v>2006-2017</v>
          </cell>
          <cell r="K217">
            <v>12</v>
          </cell>
          <cell r="O217" t="str">
            <v>Yellowknife RCMP 1 867 669 1111</v>
          </cell>
          <cell r="P217" t="str">
            <v>66.69306 -129.2833</v>
          </cell>
        </row>
        <row r="218">
          <cell r="A218" t="str">
            <v>TOAD RIVER ABOVE NONDA CREEK</v>
          </cell>
          <cell r="B218" t="str">
            <v>10BE004</v>
          </cell>
          <cell r="C218" t="str">
            <v>BC</v>
          </cell>
          <cell r="D218">
            <v>58.854970000000002</v>
          </cell>
          <cell r="E218">
            <v>-125.3826</v>
          </cell>
          <cell r="I218" t="str">
            <v>ACTIVE</v>
          </cell>
          <cell r="M218" t="str">
            <v>YES</v>
          </cell>
          <cell r="O218" t="str">
            <v>Whitehorse RCMP 911 or 867-667-5551</v>
          </cell>
          <cell r="P218" t="str">
            <v>58.85497 -125.3826</v>
          </cell>
        </row>
        <row r="219">
          <cell r="A219" t="str">
            <v>TOM CREEK AT KM 34.9 ROBERT CAMPBELL HIGHWAY</v>
          </cell>
          <cell r="B219" t="str">
            <v>10AA002</v>
          </cell>
          <cell r="C219" t="str">
            <v>YT</v>
          </cell>
          <cell r="D219">
            <v>60.290559999999999</v>
          </cell>
          <cell r="E219">
            <v>-129.02055999999999</v>
          </cell>
          <cell r="I219" t="str">
            <v>DISCONTINUED</v>
          </cell>
          <cell r="M219" t="str">
            <v>YES</v>
          </cell>
          <cell r="O219" t="str">
            <v>Whitehorse RCMP 911 or 867-667-5551</v>
          </cell>
          <cell r="P219" t="str">
            <v>60.29056 -129.02056</v>
          </cell>
        </row>
        <row r="220">
          <cell r="A220" t="str">
            <v>TRAIL VALLEY CREEK NEAR INUVIK</v>
          </cell>
          <cell r="B220" t="str">
            <v>10ND002</v>
          </cell>
          <cell r="C220" t="str">
            <v>NWT</v>
          </cell>
          <cell r="D220">
            <v>68.736189999999993</v>
          </cell>
          <cell r="E220">
            <v>-133.4931</v>
          </cell>
          <cell r="F220" t="str">
            <v>QRC</v>
          </cell>
          <cell r="G220" t="str">
            <v>RMT</v>
          </cell>
          <cell r="H220" t="str">
            <v>F</v>
          </cell>
          <cell r="I220" t="str">
            <v>ACTIVE</v>
          </cell>
          <cell r="J220" t="str">
            <v>1977-2017</v>
          </cell>
          <cell r="K220">
            <v>41</v>
          </cell>
          <cell r="O220" t="str">
            <v>Yellowknife RCMP 1 867 669 1111</v>
          </cell>
          <cell r="P220" t="str">
            <v>68.73619 -133.4931</v>
          </cell>
        </row>
        <row r="221">
          <cell r="A221" t="str">
            <v>TRAVAILLANT RIVER ABOVE TRAVAILLANT LAKE</v>
          </cell>
          <cell r="B221" t="str">
            <v>10LB005</v>
          </cell>
          <cell r="C221" t="str">
            <v>NWT</v>
          </cell>
          <cell r="D221">
            <v>67.783580000000001</v>
          </cell>
          <cell r="E221">
            <v>-131.9307</v>
          </cell>
          <cell r="F221" t="str">
            <v>QRC</v>
          </cell>
          <cell r="G221" t="str">
            <v>RMT</v>
          </cell>
          <cell r="H221" t="str">
            <v>FT</v>
          </cell>
          <cell r="I221" t="str">
            <v>ACTIVE</v>
          </cell>
          <cell r="J221" t="str">
            <v>2003-2017</v>
          </cell>
          <cell r="K221">
            <v>15</v>
          </cell>
          <cell r="O221" t="str">
            <v>Yellowknife RCMP 1 867 669 1111</v>
          </cell>
          <cell r="P221" t="str">
            <v>67.78358 -131.9307</v>
          </cell>
        </row>
        <row r="222">
          <cell r="A222" t="str">
            <v>TREE RIVER NEAR THE MOUTH</v>
          </cell>
          <cell r="B222" t="str">
            <v>10QA001</v>
          </cell>
          <cell r="C222" t="str">
            <v>NU</v>
          </cell>
          <cell r="D222">
            <v>67.635000000000005</v>
          </cell>
          <cell r="E222">
            <v>-111.90219999999999</v>
          </cell>
          <cell r="F222" t="str">
            <v>QRC</v>
          </cell>
          <cell r="G222" t="str">
            <v>RMT</v>
          </cell>
          <cell r="H222" t="str">
            <v>FT</v>
          </cell>
          <cell r="I222" t="str">
            <v>ACTIVE</v>
          </cell>
          <cell r="L222" t="str">
            <v>YES</v>
          </cell>
          <cell r="N222" t="str">
            <v>YES</v>
          </cell>
          <cell r="O222" t="str">
            <v>Yellowknife RCMP 1 867 669 1111</v>
          </cell>
          <cell r="P222" t="str">
            <v>67.635 -111.9022</v>
          </cell>
        </row>
        <row r="223">
          <cell r="A223" t="str">
            <v>TROUT RIVER AT HIGHWAY NO. 1</v>
          </cell>
          <cell r="B223" t="str">
            <v xml:space="preserve">10FA002 </v>
          </cell>
          <cell r="C223" t="str">
            <v>NWT</v>
          </cell>
          <cell r="D223">
            <v>61.139809999999997</v>
          </cell>
          <cell r="E223">
            <v>-119.84310000000001</v>
          </cell>
          <cell r="F223" t="str">
            <v xml:space="preserve">QRC                 </v>
          </cell>
          <cell r="G223" t="str">
            <v>NOR</v>
          </cell>
          <cell r="H223" t="str">
            <v>F</v>
          </cell>
          <cell r="I223" t="str">
            <v>ACTIVE</v>
          </cell>
          <cell r="J223" t="str">
            <v>1969-2017</v>
          </cell>
          <cell r="K223">
            <v>49</v>
          </cell>
          <cell r="O223" t="str">
            <v>Yellowknife RCMP 1 867 669 1111</v>
          </cell>
          <cell r="P223" t="str">
            <v>61.13981 -119.8431</v>
          </cell>
        </row>
        <row r="224">
          <cell r="A224" t="str">
            <v>TROUT RIVER AT KM 783.7 ALASKA HIGHWAY</v>
          </cell>
          <cell r="B224" t="str">
            <v>10BE007</v>
          </cell>
          <cell r="C224" t="str">
            <v>BC</v>
          </cell>
          <cell r="D224">
            <v>59.335970000000003</v>
          </cell>
          <cell r="E224">
            <v>-125.94025000000001</v>
          </cell>
          <cell r="I224" t="str">
            <v>ACTIVE</v>
          </cell>
          <cell r="M224" t="str">
            <v>YES</v>
          </cell>
          <cell r="O224" t="str">
            <v>Whitehorse RCMP 911 or 867-667-5551</v>
          </cell>
          <cell r="P224" t="str">
            <v>59.33597 -125.94025</v>
          </cell>
        </row>
        <row r="225">
          <cell r="A225" t="str">
            <v>TUTSHI RIVER AT OUTLET OF TUTSHI LAKE</v>
          </cell>
          <cell r="B225" t="str">
            <v>09AA013</v>
          </cell>
          <cell r="C225" t="str">
            <v>YT</v>
          </cell>
          <cell r="D225">
            <v>59.947780000000002</v>
          </cell>
          <cell r="E225">
            <v>-134.33250000000001</v>
          </cell>
          <cell r="I225" t="str">
            <v>DISCONTINUED</v>
          </cell>
          <cell r="M225" t="str">
            <v>YES</v>
          </cell>
          <cell r="O225" t="str">
            <v>Whitehorse RCMP 911 or 867-667-5551</v>
          </cell>
          <cell r="P225" t="str">
            <v>59.94778 -134.3325</v>
          </cell>
        </row>
        <row r="226">
          <cell r="A226" t="str">
            <v>UPPER ANDERSON RIVER</v>
          </cell>
          <cell r="B226" t="str">
            <v>10NB001</v>
          </cell>
          <cell r="C226" t="str">
            <v>NWT</v>
          </cell>
          <cell r="D226">
            <v>67.645750000000007</v>
          </cell>
          <cell r="E226">
            <v>-124.223861</v>
          </cell>
          <cell r="F226" t="str">
            <v>QRC</v>
          </cell>
          <cell r="G226" t="str">
            <v>RMT</v>
          </cell>
          <cell r="H226" t="str">
            <v>T</v>
          </cell>
          <cell r="I226" t="str">
            <v>ACTIVE</v>
          </cell>
          <cell r="O226" t="str">
            <v>Yellowknife RCMP 1 867 669 1111</v>
          </cell>
          <cell r="P226" t="str">
            <v>67.64575 -124.223861</v>
          </cell>
        </row>
        <row r="227">
          <cell r="A227" t="str">
            <v>WALDRON RIVER NEAR THE MOUTH</v>
          </cell>
          <cell r="B227" t="str">
            <v>07SC002</v>
          </cell>
          <cell r="C227" t="str">
            <v>NWT</v>
          </cell>
          <cell r="D227">
            <v>63.04806</v>
          </cell>
          <cell r="E227">
            <v>-110.4875</v>
          </cell>
          <cell r="F227" t="str">
            <v>QRS</v>
          </cell>
          <cell r="G227" t="str">
            <v>RMT</v>
          </cell>
          <cell r="H227" t="str">
            <v>T</v>
          </cell>
          <cell r="I227" t="str">
            <v>ACTIVE</v>
          </cell>
          <cell r="J227" t="str">
            <v>1978-2017</v>
          </cell>
          <cell r="K227">
            <v>30</v>
          </cell>
          <cell r="O227" t="str">
            <v>Yellowknife RCMP 1 867 669 1111</v>
          </cell>
          <cell r="P227" t="str">
            <v>63.04806 -110.4875</v>
          </cell>
        </row>
        <row r="228">
          <cell r="A228" t="str">
            <v>WATSON RIVER NEAR CARCROSS</v>
          </cell>
          <cell r="B228" t="str">
            <v>09AA009</v>
          </cell>
          <cell r="C228" t="str">
            <v>YT</v>
          </cell>
          <cell r="D228">
            <v>60.216670000000001</v>
          </cell>
          <cell r="E228">
            <v>-134.73056</v>
          </cell>
          <cell r="I228" t="str">
            <v>DISCONTINUED</v>
          </cell>
          <cell r="M228" t="str">
            <v>YES</v>
          </cell>
          <cell r="O228" t="str">
            <v>Whitehorse RCMP 911 or 867-667-5551</v>
          </cell>
          <cell r="P228" t="str">
            <v>60.21667 -134.73056</v>
          </cell>
        </row>
        <row r="229">
          <cell r="A229" t="str">
            <v>WEST AISHIHK RIVER NEAR THE MOUTH</v>
          </cell>
          <cell r="B229" t="str">
            <v>08AA011</v>
          </cell>
          <cell r="C229" t="str">
            <v>YT</v>
          </cell>
          <cell r="D229">
            <v>61.050280000000001</v>
          </cell>
          <cell r="E229">
            <v>-137.16556</v>
          </cell>
          <cell r="I229" t="str">
            <v>DISCONTINUED</v>
          </cell>
          <cell r="M229" t="str">
            <v>YES</v>
          </cell>
          <cell r="O229" t="str">
            <v>Whitehorse RCMP 911 or 867-667-5551</v>
          </cell>
          <cell r="P229" t="str">
            <v>61.05028 -137.16556</v>
          </cell>
        </row>
        <row r="230">
          <cell r="A230" t="str">
            <v>WEST AISHIHK RIVER NEAR THE MOUTH</v>
          </cell>
          <cell r="B230" t="str">
            <v>08AA011</v>
          </cell>
          <cell r="C230" t="str">
            <v>YT</v>
          </cell>
          <cell r="D230">
            <v>61.050280000000001</v>
          </cell>
          <cell r="E230">
            <v>-137.16556</v>
          </cell>
          <cell r="I230" t="str">
            <v>DISCONTINUED</v>
          </cell>
          <cell r="M230" t="str">
            <v>YES</v>
          </cell>
          <cell r="O230" t="str">
            <v>Whitehorse RCMP 911 or 867-667-5551</v>
          </cell>
          <cell r="P230" t="str">
            <v>61.05028 -137.16556</v>
          </cell>
        </row>
        <row r="231">
          <cell r="A231" t="str">
            <v>WHEATON RIVER NEAR CARCROSS</v>
          </cell>
          <cell r="B231" t="str">
            <v>09AA012</v>
          </cell>
          <cell r="C231" t="str">
            <v>YT</v>
          </cell>
          <cell r="D231">
            <v>60.127780999999999</v>
          </cell>
          <cell r="E231">
            <v>-134.88361</v>
          </cell>
          <cell r="F231" t="str">
            <v>12QRC</v>
          </cell>
          <cell r="H231" t="str">
            <v>FT</v>
          </cell>
          <cell r="I231" t="str">
            <v>ACTIVE</v>
          </cell>
          <cell r="O231" t="str">
            <v>Whitehorse RCMP 911 or 867-667-5551</v>
          </cell>
          <cell r="P231" t="str">
            <v>60.127781 -134.88361</v>
          </cell>
        </row>
        <row r="232">
          <cell r="A232" t="str">
            <v>WHEATON RIVER NEAR CARCROSS</v>
          </cell>
          <cell r="B232" t="str">
            <v>09AA012</v>
          </cell>
          <cell r="C232" t="str">
            <v>YT</v>
          </cell>
          <cell r="D232">
            <v>60.127780000000001</v>
          </cell>
          <cell r="E232">
            <v>-134.88361</v>
          </cell>
          <cell r="I232" t="str">
            <v>DISCONTINUED</v>
          </cell>
          <cell r="M232" t="str">
            <v>YES</v>
          </cell>
          <cell r="O232" t="str">
            <v>Whitehorse RCMP 911 or 867-667-5551</v>
          </cell>
          <cell r="P232" t="str">
            <v>60.12778 -134.88361</v>
          </cell>
        </row>
        <row r="233">
          <cell r="A233" t="str">
            <v>WHITE RIVER AT KILOMETRE 1881.6 ALASKA HIGHWAY</v>
          </cell>
          <cell r="B233" t="str">
            <v>09CB001</v>
          </cell>
          <cell r="C233" t="str">
            <v>YT</v>
          </cell>
          <cell r="D233">
            <v>61.988171000000001</v>
          </cell>
          <cell r="E233">
            <v>-140.55867000000001</v>
          </cell>
          <cell r="F233" t="str">
            <v>12QRC</v>
          </cell>
          <cell r="H233" t="str">
            <v>FT</v>
          </cell>
          <cell r="I233" t="str">
            <v>ACTIVE</v>
          </cell>
          <cell r="M233" t="str">
            <v>YES</v>
          </cell>
          <cell r="O233" t="str">
            <v>Whitehorse RCMP 911 or 867-667-5551</v>
          </cell>
          <cell r="P233" t="str">
            <v>61.988171 -140.55867</v>
          </cell>
        </row>
        <row r="234">
          <cell r="A234" t="str">
            <v>WHITEFISH RIVER NEAR THE MOUTH</v>
          </cell>
          <cell r="B234" t="str">
            <v>10JC002</v>
          </cell>
          <cell r="C234" t="str">
            <v>NWT</v>
          </cell>
          <cell r="D234">
            <v>65.732219999999998</v>
          </cell>
          <cell r="E234">
            <v>-124.61</v>
          </cell>
          <cell r="F234" t="str">
            <v>QRC</v>
          </cell>
          <cell r="G234" t="str">
            <v>RMT</v>
          </cell>
          <cell r="H234" t="str">
            <v>T</v>
          </cell>
          <cell r="I234" t="str">
            <v>ACTIVE</v>
          </cell>
          <cell r="O234" t="str">
            <v>Yellowknife RCMP 1 867 669 1111</v>
          </cell>
          <cell r="P234" t="str">
            <v>65.73222 -124.61</v>
          </cell>
        </row>
        <row r="235">
          <cell r="A235" t="str">
            <v>WHITESTONE RIVER AT THE MOUTH</v>
          </cell>
          <cell r="B235" t="str">
            <v>09FA001</v>
          </cell>
          <cell r="C235" t="str">
            <v>YT</v>
          </cell>
          <cell r="D235">
            <v>66.427099999999996</v>
          </cell>
          <cell r="E235">
            <v>-138.40270000000001</v>
          </cell>
          <cell r="F235" t="str">
            <v>12QRC</v>
          </cell>
          <cell r="H235" t="str">
            <v>T</v>
          </cell>
          <cell r="I235" t="str">
            <v>ACTIVE</v>
          </cell>
          <cell r="M235" t="str">
            <v>YES</v>
          </cell>
          <cell r="O235" t="str">
            <v>Whitehorse RCMP 911 or 867-667-5551</v>
          </cell>
          <cell r="P235" t="str">
            <v>66.4271 -138.4027</v>
          </cell>
        </row>
        <row r="236">
          <cell r="A236" t="str">
            <v>WILLOWLAKE RIVER ABOVE METAHDALI CREEK</v>
          </cell>
          <cell r="B236" t="str">
            <v>10GB006</v>
          </cell>
          <cell r="C236" t="str">
            <v>NWT</v>
          </cell>
          <cell r="D236">
            <v>62.650060000000003</v>
          </cell>
          <cell r="E236">
            <v>-122.89919999999999</v>
          </cell>
          <cell r="F236" t="str">
            <v>QRC</v>
          </cell>
          <cell r="G236" t="str">
            <v>RMT</v>
          </cell>
          <cell r="H236" t="str">
            <v>F</v>
          </cell>
          <cell r="I236" t="str">
            <v>ACTIVE</v>
          </cell>
          <cell r="J236" t="str">
            <v>1974-2017</v>
          </cell>
          <cell r="K236">
            <v>44</v>
          </cell>
          <cell r="O236" t="str">
            <v>Yellowknife RCMP 1 867 669 1111</v>
          </cell>
          <cell r="P236" t="str">
            <v>62.65006 -122.8992</v>
          </cell>
        </row>
        <row r="237">
          <cell r="A237" t="str">
            <v>YAMBA RIVER BELOW DARING LAKE</v>
          </cell>
          <cell r="B237" t="str">
            <v>10PA002</v>
          </cell>
          <cell r="C237" t="str">
            <v>NWT</v>
          </cell>
          <cell r="D237">
            <v>64.806669999999997</v>
          </cell>
          <cell r="E237">
            <v>-111.6781</v>
          </cell>
          <cell r="F237" t="str">
            <v>QRC</v>
          </cell>
          <cell r="G237" t="str">
            <v>RMT</v>
          </cell>
          <cell r="H237" t="str">
            <v>T</v>
          </cell>
          <cell r="I237" t="str">
            <v>ACTIVE</v>
          </cell>
          <cell r="J237" t="str">
            <v>1999-2017</v>
          </cell>
          <cell r="K237">
            <v>19</v>
          </cell>
          <cell r="O237" t="str">
            <v>Yellowknife RCMP 1 867 669 1111</v>
          </cell>
          <cell r="P237" t="str">
            <v>64.80667 -111.6781</v>
          </cell>
        </row>
        <row r="238">
          <cell r="A238" t="str">
            <v>YATES RIVER NEAR THE ALBERTA BORDER</v>
          </cell>
          <cell r="C238" t="str">
            <v>NWT</v>
          </cell>
          <cell r="D238">
            <v>60.039349999999999</v>
          </cell>
          <cell r="E238">
            <v>-115.96301699999999</v>
          </cell>
        </row>
        <row r="239">
          <cell r="A239" t="str">
            <v>YELLOWKNIFE RIVER ABOVE QUYTA LAKE</v>
          </cell>
          <cell r="B239" t="str">
            <v>07SB020</v>
          </cell>
          <cell r="C239" t="str">
            <v>NWT</v>
          </cell>
          <cell r="D239">
            <v>62.827509999999997</v>
          </cell>
          <cell r="E239">
            <v>-114.27423</v>
          </cell>
          <cell r="G239" t="str">
            <v>RMT</v>
          </cell>
          <cell r="H239" t="str">
            <v>NTPC</v>
          </cell>
          <cell r="I239" t="str">
            <v>ACTIVE</v>
          </cell>
          <cell r="O239" t="str">
            <v>Yellowknife RCMP 1 867 669 1111</v>
          </cell>
          <cell r="P239" t="str">
            <v>62.82751 -114.27423</v>
          </cell>
        </row>
        <row r="240">
          <cell r="A240" t="str">
            <v>YELLOWKNIFE RIVER AT INLET TO PROSPEROUS LAKE</v>
          </cell>
          <cell r="B240" t="str">
            <v>07SB003</v>
          </cell>
          <cell r="C240" t="str">
            <v>NWT</v>
          </cell>
          <cell r="D240">
            <v>62.671999999999997</v>
          </cell>
          <cell r="E240">
            <v>-114.2612</v>
          </cell>
          <cell r="F240" t="str">
            <v>QRC</v>
          </cell>
          <cell r="G240" t="str">
            <v>RMT</v>
          </cell>
          <cell r="H240" t="str">
            <v>NTPC</v>
          </cell>
          <cell r="I240" t="str">
            <v>ACTIVE</v>
          </cell>
          <cell r="J240" t="str">
            <v>1939-2017</v>
          </cell>
          <cell r="K240">
            <v>78</v>
          </cell>
          <cell r="O240" t="str">
            <v>Yellowknife RCMP 1 867 669 1111</v>
          </cell>
          <cell r="P240" t="str">
            <v>62.672 -114.2612</v>
          </cell>
        </row>
        <row r="241">
          <cell r="A241" t="str">
            <v>YELLOWKNIFE RIVER AT OUTLET OF PROSPEROUS</v>
          </cell>
          <cell r="B241" t="str">
            <v>07SB002</v>
          </cell>
          <cell r="C241" t="str">
            <v>NWT</v>
          </cell>
          <cell r="D241">
            <v>62.55894</v>
          </cell>
          <cell r="E241">
            <v>-114.2201</v>
          </cell>
          <cell r="F241" t="str">
            <v>QRC</v>
          </cell>
          <cell r="G241" t="str">
            <v>NOR</v>
          </cell>
          <cell r="H241" t="str">
            <v>T</v>
          </cell>
          <cell r="I241" t="str">
            <v>ACTIVE</v>
          </cell>
          <cell r="J241" t="str">
            <v>1937-2017</v>
          </cell>
          <cell r="K241">
            <v>38</v>
          </cell>
          <cell r="O241" t="str">
            <v>Yellowknife RCMP 1 867 669 1111</v>
          </cell>
          <cell r="P241" t="str">
            <v>62.55894 -114.2201</v>
          </cell>
        </row>
        <row r="242">
          <cell r="A242" t="str">
            <v>YUKON RIVER ABOVE FRANK CREEK</v>
          </cell>
          <cell r="B242" t="str">
            <v>09AB009</v>
          </cell>
          <cell r="C242" t="str">
            <v>YT</v>
          </cell>
          <cell r="D242">
            <v>61.434440000000002</v>
          </cell>
          <cell r="E242">
            <v>-135.18833000000001</v>
          </cell>
          <cell r="I242" t="str">
            <v>DISCONTINUED</v>
          </cell>
          <cell r="M242" t="str">
            <v>YES</v>
          </cell>
          <cell r="O242" t="str">
            <v>Whitehorse RCMP 911 or 867-667-5551</v>
          </cell>
          <cell r="P242" t="str">
            <v>61.43444 -135.18833</v>
          </cell>
        </row>
        <row r="243">
          <cell r="A243" t="str">
            <v>YUKON RIVER ABOVE WHITE RIVER</v>
          </cell>
          <cell r="B243" t="str">
            <v>09CD001</v>
          </cell>
          <cell r="C243" t="str">
            <v>YT</v>
          </cell>
          <cell r="D243">
            <v>63.082500000000003</v>
          </cell>
          <cell r="E243">
            <v>-139.49692999999999</v>
          </cell>
          <cell r="F243" t="str">
            <v>12QRC</v>
          </cell>
          <cell r="H243" t="str">
            <v>F</v>
          </cell>
          <cell r="I243" t="str">
            <v>ACTIVE</v>
          </cell>
          <cell r="L243" t="str">
            <v>YES</v>
          </cell>
          <cell r="O243" t="str">
            <v>Whitehorse RCMP 911 or 867-667-5551</v>
          </cell>
          <cell r="P243" t="str">
            <v>63.0825 -139.49693</v>
          </cell>
        </row>
        <row r="244">
          <cell r="A244" t="str">
            <v>YUKON RIVER AT CARMACKS</v>
          </cell>
          <cell r="B244" t="str">
            <v>09AH001</v>
          </cell>
          <cell r="C244" t="str">
            <v>YT</v>
          </cell>
          <cell r="D244">
            <v>62.094200000000001</v>
          </cell>
          <cell r="E244">
            <v>-136.27250000000001</v>
          </cell>
          <cell r="F244" t="str">
            <v>12HNC*</v>
          </cell>
          <cell r="H244" t="str">
            <v>T</v>
          </cell>
          <cell r="I244" t="str">
            <v>ACTIVE</v>
          </cell>
          <cell r="O244" t="str">
            <v>Whitehorse RCMP 911 or 867-667-5551</v>
          </cell>
          <cell r="P244" t="str">
            <v>62.0942 -136.2725</v>
          </cell>
        </row>
        <row r="245">
          <cell r="A245" t="str">
            <v>YUKON RIVER AT DAWSON</v>
          </cell>
          <cell r="B245" t="str">
            <v>09EB001</v>
          </cell>
          <cell r="C245" t="str">
            <v>YT</v>
          </cell>
          <cell r="D245">
            <v>64.064400000000006</v>
          </cell>
          <cell r="E245">
            <v>-139.4308</v>
          </cell>
          <cell r="F245" t="str">
            <v>6HRS</v>
          </cell>
          <cell r="H245" t="str">
            <v>T</v>
          </cell>
          <cell r="I245" t="str">
            <v>ACTIVE</v>
          </cell>
          <cell r="O245" t="str">
            <v>Whitehorse RCMP 911 or 867-667-5551</v>
          </cell>
          <cell r="P245" t="str">
            <v>64.0644 -139.4308</v>
          </cell>
        </row>
        <row r="246">
          <cell r="A246" t="str">
            <v>YUKON RIVER AT EAGLE</v>
          </cell>
          <cell r="B246" t="str">
            <v>09ED001</v>
          </cell>
          <cell r="C246" t="str">
            <v>YT</v>
          </cell>
          <cell r="D246">
            <v>64.789439999999999</v>
          </cell>
          <cell r="E246">
            <v>-141.19776999999999</v>
          </cell>
          <cell r="F246" t="str">
            <v>12QRC</v>
          </cell>
          <cell r="H246" t="str">
            <v>F</v>
          </cell>
          <cell r="I246" t="str">
            <v>ACTIVE</v>
          </cell>
          <cell r="O246" t="str">
            <v>Whitehorse RCMP 911 or 867-667-5551</v>
          </cell>
          <cell r="P246" t="str">
            <v>64.78944 -141.19777</v>
          </cell>
        </row>
        <row r="247">
          <cell r="A247" t="str">
            <v>YUKON RIVER AT WHITEHORSE</v>
          </cell>
          <cell r="B247" t="str">
            <v>09AB001</v>
          </cell>
          <cell r="C247" t="str">
            <v>YT</v>
          </cell>
          <cell r="D247">
            <v>60.708799999999997</v>
          </cell>
          <cell r="E247">
            <v>-135.04169999999999</v>
          </cell>
          <cell r="F247" t="str">
            <v>12HRC</v>
          </cell>
          <cell r="H247" t="str">
            <v>T-YE</v>
          </cell>
          <cell r="I247" t="str">
            <v>ACTIVE</v>
          </cell>
          <cell r="O247" t="str">
            <v>Whitehorse RCMP 911 or 867-667-5551</v>
          </cell>
          <cell r="P247" t="str">
            <v>60.7088 -135.0417</v>
          </cell>
        </row>
      </sheetData>
      <sheetData sheetId="4"/>
      <sheetData sheetId="5"/>
      <sheetData sheetId="6">
        <row r="4">
          <cell r="A4" t="str">
            <v>Roger Pilling</v>
          </cell>
          <cell r="B4" t="str">
            <v>Ft.Simpson</v>
          </cell>
          <cell r="I4" t="str">
            <v>roger.pilling@canada.ca</v>
          </cell>
          <cell r="J4" t="str">
            <v>Ft.Simpson</v>
          </cell>
          <cell r="M4" t="str">
            <v>2022 Ford F250 Blue Crew Cab with Canopy</v>
          </cell>
          <cell r="P4" t="str">
            <v>G12357</v>
          </cell>
          <cell r="Q4" t="str">
            <v>Yes - See Notes</v>
          </cell>
        </row>
        <row r="5">
          <cell r="A5" t="str">
            <v>Larry Greenland</v>
          </cell>
          <cell r="B5" t="str">
            <v>Inuvik</v>
          </cell>
          <cell r="E5" t="str">
            <v>867 777 2621</v>
          </cell>
          <cell r="G5" t="str">
            <v>8816 214 66094</v>
          </cell>
          <cell r="I5" t="str">
            <v>larry.greenland@canada.ca</v>
          </cell>
          <cell r="J5" t="str">
            <v>Inuvik</v>
          </cell>
          <cell r="M5" t="str">
            <v>2011 Dodge 2500 Blue Crew Cab with Canopy</v>
          </cell>
          <cell r="N5" t="str">
            <v>F250</v>
          </cell>
          <cell r="O5" t="str">
            <v>Blue</v>
          </cell>
          <cell r="P5" t="str">
            <v>G12350</v>
          </cell>
          <cell r="Q5" t="str">
            <v>No</v>
          </cell>
        </row>
        <row r="6">
          <cell r="A6" t="str">
            <v>Aaron Donohue</v>
          </cell>
          <cell r="B6" t="str">
            <v>Whitehorse</v>
          </cell>
          <cell r="C6" t="str">
            <v>867 689 8460</v>
          </cell>
          <cell r="D6" t="str">
            <v>867 689 8460</v>
          </cell>
          <cell r="E6" t="str">
            <v>867 667 8459</v>
          </cell>
          <cell r="F6" t="str">
            <v>867 445 9085</v>
          </cell>
          <cell r="G6" t="str">
            <v>8816 234 45113</v>
          </cell>
          <cell r="I6" t="str">
            <v>aaron.donahue@ec.gc.ca</v>
          </cell>
          <cell r="J6" t="str">
            <v>Whitehorse</v>
          </cell>
          <cell r="M6" t="str">
            <v>2014 Ford F250 Blue Crew Cab with Canopy</v>
          </cell>
          <cell r="N6" t="str">
            <v>F250</v>
          </cell>
          <cell r="O6" t="str">
            <v>Blue</v>
          </cell>
          <cell r="P6" t="str">
            <v>G12349</v>
          </cell>
          <cell r="Q6" t="str">
            <v>No</v>
          </cell>
        </row>
        <row r="7">
          <cell r="A7" t="str">
            <v>Ben Lambert</v>
          </cell>
          <cell r="B7" t="str">
            <v>Whitehorse</v>
          </cell>
          <cell r="C7" t="str">
            <v>780 616 6379</v>
          </cell>
          <cell r="D7" t="str">
            <v>780 618 7762</v>
          </cell>
          <cell r="E7" t="str">
            <v>867 667 3170</v>
          </cell>
          <cell r="F7" t="str">
            <v>780 616 6379</v>
          </cell>
          <cell r="G7" t="str">
            <v>8816 214 66017</v>
          </cell>
          <cell r="I7" t="str">
            <v>benjamin.lambert@canada.ca</v>
          </cell>
          <cell r="J7" t="str">
            <v>Whitehorse</v>
          </cell>
          <cell r="M7" t="str">
            <v>2020 Ford F250 Blue Crew Cab with Canopy</v>
          </cell>
          <cell r="N7" t="str">
            <v>F350</v>
          </cell>
          <cell r="O7" t="str">
            <v>Blue</v>
          </cell>
          <cell r="P7" t="str">
            <v>G12355</v>
          </cell>
          <cell r="Q7" t="str">
            <v>Yes - See Notes</v>
          </cell>
        </row>
        <row r="8">
          <cell r="A8" t="str">
            <v>Berenger Rethore</v>
          </cell>
          <cell r="B8" t="str">
            <v>Whitehorse</v>
          </cell>
          <cell r="C8" t="str">
            <v>867 688 5001</v>
          </cell>
          <cell r="D8" t="str">
            <v>867 688 5001</v>
          </cell>
          <cell r="E8" t="str">
            <v>867 667 3900</v>
          </cell>
          <cell r="F8" t="str">
            <v>867 334 4850</v>
          </cell>
          <cell r="G8" t="str">
            <v>8816 214 66022</v>
          </cell>
          <cell r="I8" t="str">
            <v>berenger.rethore@canada.ca</v>
          </cell>
          <cell r="J8" t="str">
            <v>Whitehorse</v>
          </cell>
          <cell r="M8" t="str">
            <v>2013 Ford F250 Blue Crew Cab with Canopy</v>
          </cell>
          <cell r="P8" t="str">
            <v>G12348</v>
          </cell>
          <cell r="Q8" t="str">
            <v>No</v>
          </cell>
        </row>
        <row r="9">
          <cell r="A9" t="str">
            <v>Colin McCann</v>
          </cell>
          <cell r="B9" t="str">
            <v>Whitehorse</v>
          </cell>
          <cell r="C9" t="str">
            <v>867 334 5847</v>
          </cell>
          <cell r="D9" t="str">
            <v>867 333 5847</v>
          </cell>
          <cell r="E9" t="str">
            <v>867 393 6896</v>
          </cell>
          <cell r="F9" t="str">
            <v>867 334 5847</v>
          </cell>
          <cell r="G9" t="str">
            <v>8816 214 66021</v>
          </cell>
          <cell r="I9" t="str">
            <v>colin.mccann@ec.gc.ca</v>
          </cell>
          <cell r="J9" t="str">
            <v>Whitehorse</v>
          </cell>
          <cell r="M9" t="str">
            <v>2012 Ford F250 Blue Crew Cab with Canopy</v>
          </cell>
          <cell r="N9" t="str">
            <v>F250</v>
          </cell>
          <cell r="O9" t="str">
            <v>Blue</v>
          </cell>
          <cell r="P9" t="str">
            <v>G12347</v>
          </cell>
          <cell r="Q9" t="str">
            <v>No</v>
          </cell>
        </row>
        <row r="10">
          <cell r="A10" t="str">
            <v>Emilie-Jeanne Bercier</v>
          </cell>
          <cell r="B10" t="str">
            <v>Whitehorse</v>
          </cell>
          <cell r="C10" t="str">
            <v>867 689 5648</v>
          </cell>
          <cell r="D10" t="str">
            <v>867 689 5648</v>
          </cell>
          <cell r="E10" t="str">
            <v>867 393 6893</v>
          </cell>
          <cell r="F10" t="str">
            <v>306 537 3901</v>
          </cell>
          <cell r="I10" t="str">
            <v>emilie-jeanne.bercier@canada.ca</v>
          </cell>
          <cell r="J10" t="str">
            <v>Whitehorse</v>
          </cell>
          <cell r="M10" t="str">
            <v>2016 Ford F250 Blue Crew Cab with Canopy</v>
          </cell>
          <cell r="N10" t="str">
            <v>F350</v>
          </cell>
          <cell r="O10" t="str">
            <v>Blue</v>
          </cell>
          <cell r="P10" t="str">
            <v>G12351</v>
          </cell>
          <cell r="Q10" t="str">
            <v>No</v>
          </cell>
        </row>
        <row r="11">
          <cell r="A11" t="str">
            <v>Patrick Maltais</v>
          </cell>
          <cell r="B11" t="str">
            <v>Whitehorse</v>
          </cell>
          <cell r="C11" t="str">
            <v>867 332 7797</v>
          </cell>
          <cell r="D11" t="str">
            <v>867 332 7797</v>
          </cell>
          <cell r="E11" t="str">
            <v>867 393 6892</v>
          </cell>
          <cell r="F11" t="str">
            <v>867 335 7112</v>
          </cell>
          <cell r="G11" t="str">
            <v>8816 214 66015</v>
          </cell>
          <cell r="I11" t="str">
            <v xml:space="preserve"> pat.maltais@canada.ca</v>
          </cell>
          <cell r="J11" t="str">
            <v>Whitehorse</v>
          </cell>
          <cell r="M11" t="str">
            <v>2010 Ford F250 Blue Crew Cab with Canopy</v>
          </cell>
          <cell r="N11" t="str">
            <v>F250</v>
          </cell>
          <cell r="O11" t="str">
            <v>Blue</v>
          </cell>
          <cell r="P11" t="str">
            <v>G12345</v>
          </cell>
          <cell r="Q11" t="str">
            <v>Yes - See Notes</v>
          </cell>
        </row>
        <row r="12">
          <cell r="A12" t="str">
            <v>Wade Hanna</v>
          </cell>
          <cell r="B12" t="str">
            <v>Whitehorse</v>
          </cell>
          <cell r="C12" t="str">
            <v>867 667 2085</v>
          </cell>
          <cell r="E12" t="str">
            <v>867 393 6890</v>
          </cell>
          <cell r="F12" t="str">
            <v>867-334-1622</v>
          </cell>
          <cell r="G12" t="str">
            <v>8816 214 66019</v>
          </cell>
          <cell r="I12" t="str">
            <v>wade.hanna@ec.gc.ca</v>
          </cell>
          <cell r="J12" t="str">
            <v>Whitehorse</v>
          </cell>
          <cell r="M12" t="str">
            <v>2011 Ford F250 Blue Crew Cab with Canopy</v>
          </cell>
          <cell r="N12" t="str">
            <v>F250</v>
          </cell>
          <cell r="O12" t="str">
            <v>Blue</v>
          </cell>
          <cell r="P12" t="str">
            <v>G12346</v>
          </cell>
          <cell r="Q12" t="str">
            <v>No</v>
          </cell>
        </row>
        <row r="13">
          <cell r="A13" t="str">
            <v>Derek Forsbloom</v>
          </cell>
          <cell r="B13" t="str">
            <v>Yellowknife</v>
          </cell>
          <cell r="C13" t="str">
            <v>867 446 6001</v>
          </cell>
          <cell r="E13" t="str">
            <v>867 669 4799</v>
          </cell>
          <cell r="F13" t="str">
            <v>867 446 1146</v>
          </cell>
          <cell r="I13" t="str">
            <v>derek.forsbloom@canada.ca</v>
          </cell>
          <cell r="J13" t="str">
            <v>Yellowknife</v>
          </cell>
          <cell r="Q13" t="str">
            <v>No</v>
          </cell>
        </row>
        <row r="14">
          <cell r="A14" t="str">
            <v>Jason Friesen</v>
          </cell>
          <cell r="B14" t="str">
            <v>Yellowknife</v>
          </cell>
          <cell r="C14" t="str">
            <v>866 447 4066</v>
          </cell>
          <cell r="D14" t="str">
            <v>867 447 4066</v>
          </cell>
          <cell r="E14" t="str">
            <v>867 446 4937</v>
          </cell>
          <cell r="F14" t="str">
            <v>867 447 4066</v>
          </cell>
          <cell r="I14" t="str">
            <v>jason.friesen@canada.ca</v>
          </cell>
          <cell r="J14" t="str">
            <v>Yellowknife</v>
          </cell>
          <cell r="Q14" t="str">
            <v>No</v>
          </cell>
        </row>
        <row r="15">
          <cell r="A15" t="str">
            <v>Micheal Kelly</v>
          </cell>
          <cell r="B15" t="str">
            <v>Yellowknife</v>
          </cell>
          <cell r="C15" t="str">
            <v>250 208 9196</v>
          </cell>
          <cell r="D15" t="str">
            <v>250 208 9196</v>
          </cell>
          <cell r="I15" t="str">
            <v>michael.kelly@canada.ca</v>
          </cell>
          <cell r="J15" t="str">
            <v>Yellowknife</v>
          </cell>
          <cell r="Q15" t="str">
            <v>No</v>
          </cell>
        </row>
        <row r="16">
          <cell r="A16" t="str">
            <v>Ryan Lennie</v>
          </cell>
          <cell r="B16" t="str">
            <v>Inuvik</v>
          </cell>
          <cell r="E16" t="str">
            <v>867 777 2621</v>
          </cell>
          <cell r="I16" t="str">
            <v>ryan.lennie@canada.ca</v>
          </cell>
          <cell r="J16" t="str">
            <v>Inuvik</v>
          </cell>
        </row>
        <row r="17">
          <cell r="A17" t="str">
            <v>Brian Yurris</v>
          </cell>
          <cell r="B17" t="str">
            <v>Yellowknife</v>
          </cell>
          <cell r="E17" t="str">
            <v>867 669 4778</v>
          </cell>
          <cell r="I17" t="str">
            <v>brian.yurris@canada.ca</v>
          </cell>
          <cell r="J17" t="str">
            <v>Ft.Simpson</v>
          </cell>
          <cell r="Q17" t="str">
            <v>No</v>
          </cell>
        </row>
        <row r="18">
          <cell r="A18" t="str">
            <v>Luke Nixon</v>
          </cell>
          <cell r="B18" t="str">
            <v>Yellowknife</v>
          </cell>
          <cell r="E18" t="str">
            <v>867-669-4722</v>
          </cell>
          <cell r="I18" t="str">
            <v>luke.nixon@canada.ca</v>
          </cell>
          <cell r="J18" t="str">
            <v>Yellowknife</v>
          </cell>
          <cell r="Q18" t="str">
            <v>No</v>
          </cell>
        </row>
        <row r="19">
          <cell r="A19" t="str">
            <v>Linh Nguyen</v>
          </cell>
          <cell r="B19" t="str">
            <v>Yellowknife</v>
          </cell>
          <cell r="E19" t="str">
            <v>867-669-4777</v>
          </cell>
          <cell r="I19" t="str">
            <v>linh.nguyen@canada.ca</v>
          </cell>
          <cell r="J19" t="str">
            <v>Yellowknife</v>
          </cell>
          <cell r="Q19" t="str">
            <v>No</v>
          </cell>
        </row>
        <row r="20">
          <cell r="A20" t="str">
            <v>Ian Junker</v>
          </cell>
          <cell r="B20" t="str">
            <v>Yellowknife</v>
          </cell>
          <cell r="E20" t="str">
            <v>867-669-4789</v>
          </cell>
          <cell r="I20" t="str">
            <v>ian.junker@canada.ca</v>
          </cell>
          <cell r="J20" t="str">
            <v>Yellowknife</v>
          </cell>
          <cell r="Q20" t="str">
            <v>Severe Peanut Allergy</v>
          </cell>
        </row>
        <row r="21">
          <cell r="A21" t="str">
            <v>Marcena Croizer</v>
          </cell>
          <cell r="B21" t="str">
            <v>Yellowknife</v>
          </cell>
          <cell r="E21" t="str">
            <v>867-669-4784</v>
          </cell>
          <cell r="I21" t="str">
            <v>marcena.croizier@canada.ca</v>
          </cell>
          <cell r="J21" t="str">
            <v>Yellowknife</v>
          </cell>
          <cell r="Q21" t="str">
            <v>No</v>
          </cell>
        </row>
        <row r="22">
          <cell r="A22" t="str">
            <v>Steve Morin</v>
          </cell>
          <cell r="B22" t="str">
            <v>Yellowknife</v>
          </cell>
          <cell r="E22" t="str">
            <v>867-669-4751</v>
          </cell>
          <cell r="I22" t="str">
            <v>steve.morin@canada.ca</v>
          </cell>
          <cell r="J22" t="str">
            <v>Yellowknife</v>
          </cell>
          <cell r="Q22" t="str">
            <v>Bee Allergy</v>
          </cell>
        </row>
        <row r="23">
          <cell r="A23" t="str">
            <v>Ben Fisher</v>
          </cell>
          <cell r="B23" t="str">
            <v>Yellowknife</v>
          </cell>
          <cell r="I23" t="str">
            <v>benjamin.fisher@canada.ca</v>
          </cell>
          <cell r="J23" t="str">
            <v>Yellowknife</v>
          </cell>
        </row>
        <row r="24">
          <cell r="A24" t="str">
            <v>Kevin Mindus</v>
          </cell>
          <cell r="B24" t="str">
            <v>Yellowknife</v>
          </cell>
          <cell r="D24" t="str">
            <v>867-445-7797</v>
          </cell>
          <cell r="E24" t="str">
            <v>867-669-4780</v>
          </cell>
          <cell r="I24" t="str">
            <v>Kevin.Mindus@canada.ca</v>
          </cell>
          <cell r="J24" t="str">
            <v>Yellowknife</v>
          </cell>
        </row>
        <row r="25">
          <cell r="A25" t="str">
            <v>Jason Myles</v>
          </cell>
          <cell r="B25" t="str">
            <v>Yellowknife</v>
          </cell>
          <cell r="D25" t="str">
            <v>705-875-8287</v>
          </cell>
          <cell r="E25" t="str">
            <v>867-669-4750</v>
          </cell>
          <cell r="I25" t="str">
            <v>jason.myles@canada.ca</v>
          </cell>
          <cell r="J25" t="str">
            <v>Yellowknife</v>
          </cell>
        </row>
        <row r="26">
          <cell r="A26" t="str">
            <v>Darcy Bourassa</v>
          </cell>
          <cell r="B26" t="str">
            <v>Yellowknife</v>
          </cell>
          <cell r="D26" t="str">
            <v>867-444-8575</v>
          </cell>
          <cell r="E26" t="str">
            <v>867-669-4759</v>
          </cell>
          <cell r="I26" t="str">
            <v>Darcy.Bourassa@canada.ca</v>
          </cell>
          <cell r="J26" t="str">
            <v>Yellowknife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topLeftCell="A55" zoomScale="70" zoomScaleNormal="70" workbookViewId="0">
      <selection activeCell="F17" sqref="F17"/>
    </sheetView>
  </sheetViews>
  <sheetFormatPr defaultColWidth="9.140625" defaultRowHeight="12.75" x14ac:dyDescent="0.2"/>
  <cols>
    <col min="1" max="1" width="9.140625" style="146"/>
    <col min="2" max="2" width="19.5703125" style="145" customWidth="1"/>
    <col min="3" max="3" width="19.28515625" style="145" customWidth="1"/>
    <col min="4" max="4" width="20.5703125" style="146" customWidth="1"/>
    <col min="5" max="5" width="28.85546875" style="146" customWidth="1"/>
    <col min="6" max="6" width="65.5703125" style="146" bestFit="1" customWidth="1"/>
    <col min="7" max="7" width="18.5703125" style="146" customWidth="1"/>
    <col min="8" max="8" width="23.140625" style="146" customWidth="1"/>
    <col min="9" max="9" width="16.5703125" style="146" customWidth="1"/>
    <col min="10" max="10" width="42.85546875" style="207" bestFit="1" customWidth="1"/>
    <col min="11" max="11" width="35.85546875" style="147" hidden="1" customWidth="1"/>
    <col min="12" max="12" width="35.85546875" style="146" hidden="1" customWidth="1"/>
    <col min="13" max="13" width="9.140625" style="146" hidden="1" customWidth="1"/>
    <col min="14" max="14" width="16.5703125" style="146" hidden="1" customWidth="1"/>
    <col min="15" max="15" width="13.42578125" style="146" hidden="1" customWidth="1"/>
    <col min="16" max="16" width="33.5703125" style="146" hidden="1" customWidth="1"/>
    <col min="17" max="17" width="22.5703125" style="146" hidden="1" customWidth="1"/>
    <col min="18" max="18" width="33.5703125" style="146" hidden="1" customWidth="1"/>
    <col min="19" max="19" width="9.140625" style="146" hidden="1" customWidth="1"/>
    <col min="20" max="20" width="9.42578125" style="146" hidden="1" customWidth="1"/>
    <col min="21" max="21" width="9.140625" style="146" hidden="1" customWidth="1"/>
    <col min="22" max="22" width="9.42578125" style="146" hidden="1" customWidth="1"/>
    <col min="23" max="23" width="9.140625" style="146" hidden="1" customWidth="1"/>
    <col min="24" max="24" width="33.5703125" style="146" hidden="1" customWidth="1"/>
    <col min="25" max="25" width="9.140625" style="146" hidden="1" customWidth="1"/>
    <col min="26" max="26" width="9.42578125" style="146" hidden="1" customWidth="1"/>
    <col min="27" max="27" width="9.140625" style="146" hidden="1" customWidth="1"/>
    <col min="28" max="28" width="9.42578125" style="146" hidden="1" customWidth="1"/>
    <col min="29" max="33" width="9.140625" style="146" hidden="1" customWidth="1"/>
    <col min="34" max="34" width="0" style="146" hidden="1" customWidth="1"/>
    <col min="35" max="42" width="9.140625" style="146"/>
    <col min="43" max="43" width="22.5703125" style="146" bestFit="1" customWidth="1"/>
    <col min="44" max="44" width="44.42578125" style="146" customWidth="1"/>
    <col min="45" max="16384" width="9.140625" style="146"/>
  </cols>
  <sheetData>
    <row r="1" spans="2:44" ht="13.5" thickBot="1" x14ac:dyDescent="0.25"/>
    <row r="2" spans="2:44" s="149" customFormat="1" ht="42.75" customHeight="1" x14ac:dyDescent="0.5">
      <c r="B2" s="252" t="s">
        <v>0</v>
      </c>
      <c r="C2" s="253"/>
      <c r="D2" s="253"/>
      <c r="E2" s="253"/>
      <c r="F2" s="253"/>
      <c r="G2" s="253"/>
      <c r="H2" s="253"/>
      <c r="I2" s="253"/>
      <c r="J2" s="254"/>
      <c r="K2" s="148"/>
    </row>
    <row r="3" spans="2:44" s="149" customFormat="1" ht="18" x14ac:dyDescent="0.25">
      <c r="B3" s="106"/>
      <c r="C3" s="107"/>
      <c r="D3" s="217" t="s">
        <v>1</v>
      </c>
      <c r="E3" s="218"/>
      <c r="F3" s="250"/>
      <c r="G3" s="150"/>
      <c r="H3" s="150"/>
      <c r="I3" s="150"/>
      <c r="J3" s="208"/>
      <c r="K3" s="148"/>
    </row>
    <row r="4" spans="2:44" ht="26.25" x14ac:dyDescent="0.4">
      <c r="B4" s="151"/>
      <c r="C4" s="152"/>
      <c r="D4" s="195" t="s">
        <v>2</v>
      </c>
      <c r="E4" s="153" t="s">
        <v>3</v>
      </c>
      <c r="F4" s="141" t="str">
        <f>VLOOKUP($E$4,Metadata!$A$1:$D$26,2,FALSE)</f>
        <v>5019 52 Street PO Box 2310 Yellowknife, NT   X1A  2P7</v>
      </c>
      <c r="G4" s="255"/>
      <c r="H4" s="256"/>
      <c r="I4" s="256"/>
      <c r="J4" s="257"/>
    </row>
    <row r="5" spans="2:44" ht="20.100000000000001" customHeight="1" x14ac:dyDescent="0.3">
      <c r="B5" s="151"/>
      <c r="C5" s="152"/>
      <c r="D5" s="154"/>
      <c r="E5" s="154"/>
      <c r="F5" s="154"/>
      <c r="G5" s="155"/>
      <c r="H5" s="156"/>
      <c r="I5" s="156"/>
      <c r="J5" s="208"/>
    </row>
    <row r="6" spans="2:44" ht="18" x14ac:dyDescent="0.25">
      <c r="B6" s="151"/>
      <c r="C6" s="152"/>
      <c r="D6" s="216" t="s">
        <v>1379</v>
      </c>
      <c r="E6" s="216"/>
      <c r="F6" s="216"/>
      <c r="G6" s="214"/>
      <c r="H6" s="214"/>
      <c r="I6" s="214"/>
      <c r="J6" s="215"/>
    </row>
    <row r="7" spans="2:44" ht="32.450000000000003" customHeight="1" x14ac:dyDescent="0.25">
      <c r="B7" s="151"/>
      <c r="C7" s="152"/>
      <c r="D7" s="108"/>
      <c r="E7" s="157" t="s">
        <v>4</v>
      </c>
      <c r="F7" s="228" t="s">
        <v>5</v>
      </c>
      <c r="G7" s="228" t="s">
        <v>6</v>
      </c>
      <c r="H7" s="228" t="s">
        <v>7</v>
      </c>
      <c r="I7" s="228" t="s">
        <v>8</v>
      </c>
      <c r="J7" s="229" t="s">
        <v>9</v>
      </c>
    </row>
    <row r="8" spans="2:44" ht="20.100000000000001" customHeight="1" x14ac:dyDescent="0.25">
      <c r="B8" s="151"/>
      <c r="C8" s="152"/>
      <c r="D8" s="101" t="s">
        <v>10</v>
      </c>
      <c r="E8" s="158"/>
      <c r="F8" s="137" t="e">
        <f>IF($D8="","",(VLOOKUP($E8,'Personnel Set Up'!$A$3:$S$37,13,FALSE)))</f>
        <v>#N/A</v>
      </c>
      <c r="G8" s="138" t="e">
        <f>IF($D8="","",(VLOOKUP($E8,'Personnel Set Up'!$A$3:$S$37,16,FALSE)))</f>
        <v>#N/A</v>
      </c>
      <c r="H8" s="139" t="str">
        <f>IF($E8="","",(VLOOKUP($E8,'Personnel Set Up'!$A$3:$S$37,17,FALSE)))</f>
        <v/>
      </c>
      <c r="I8" s="137" t="e">
        <f>IF($D8="","",(VLOOKUP($E8,'Personnel Set Up'!$A$3:$S$37,6,FALSE)))</f>
        <v>#N/A</v>
      </c>
      <c r="J8" s="140" t="e">
        <f>IF($D8="","",(VLOOKUP($E8,'Personnel Set Up'!$A$3:$S$37,7,FALSE)))</f>
        <v>#N/A</v>
      </c>
    </row>
    <row r="9" spans="2:44" ht="20.100000000000001" customHeight="1" x14ac:dyDescent="0.25">
      <c r="B9" s="151"/>
      <c r="C9" s="152"/>
      <c r="D9" s="101" t="s">
        <v>11</v>
      </c>
      <c r="E9" s="158"/>
      <c r="F9" s="137" t="e">
        <f>IF($D9="","",(VLOOKUP($E9,'Personnel Set Up'!$A$3:$S$37,13,FALSE)))</f>
        <v>#N/A</v>
      </c>
      <c r="G9" s="138" t="e">
        <f>IF($D9="","",(VLOOKUP($E9,'Personnel Set Up'!$A$3:$S$37,16,FALSE)))</f>
        <v>#N/A</v>
      </c>
      <c r="H9" s="139" t="str">
        <f>IF($E9="","",(VLOOKUP($E9,'Personnel Set Up'!$A$3:$S$37,17,FALSE)))</f>
        <v/>
      </c>
      <c r="I9" s="137" t="e">
        <f>IF($D9="","",(VLOOKUP($E9,'Personnel Set Up'!$A$3:$S$37,6,FALSE)))</f>
        <v>#N/A</v>
      </c>
      <c r="J9" s="140" t="e">
        <f>IF($D9="","",(VLOOKUP($E9,'Personnel Set Up'!$A$3:$S$37,7,FALSE)))</f>
        <v>#N/A</v>
      </c>
    </row>
    <row r="10" spans="2:44" ht="20.100000000000001" customHeight="1" x14ac:dyDescent="0.25">
      <c r="B10" s="151"/>
      <c r="C10" s="152"/>
      <c r="D10" s="101" t="s">
        <v>11</v>
      </c>
      <c r="E10" s="159"/>
      <c r="F10" s="137" t="e">
        <f>IF($D10="","",(VLOOKUP($E10,'Personnel Set Up'!$A$3:$S$37,13,FALSE)))</f>
        <v>#N/A</v>
      </c>
      <c r="G10" s="138" t="e">
        <f>IF($D10="","",(VLOOKUP($E10,'Personnel Set Up'!$A$3:$S$37,16,FALSE)))</f>
        <v>#N/A</v>
      </c>
      <c r="H10" s="139" t="str">
        <f>IF($E10="","",(VLOOKUP($E10,'Personnel Set Up'!$A$3:$S$37,17,FALSE)))</f>
        <v/>
      </c>
      <c r="I10" s="137" t="e">
        <f>IF($D10="","",(VLOOKUP($E10,'Personnel Set Up'!$A$3:$S$37,6,FALSE)))</f>
        <v>#N/A</v>
      </c>
      <c r="J10" s="140" t="e">
        <f>IF($D10="","",(VLOOKUP($E10,'Personnel Set Up'!$A$3:$S$37,7,FALSE)))</f>
        <v>#N/A</v>
      </c>
    </row>
    <row r="11" spans="2:44" ht="20.100000000000001" customHeight="1" x14ac:dyDescent="0.25">
      <c r="B11" s="151"/>
      <c r="C11" s="152"/>
      <c r="D11" s="101" t="s">
        <v>11</v>
      </c>
      <c r="E11" s="159"/>
      <c r="F11" s="137" t="e">
        <f>IF($D11="","",(VLOOKUP($E11,'Personnel Set Up'!$A$3:$S$37,13,FALSE)))</f>
        <v>#N/A</v>
      </c>
      <c r="G11" s="138" t="e">
        <f>IF($D11="","",(VLOOKUP($E11,'Personnel Set Up'!$A$3:$S$37,16,FALSE)))</f>
        <v>#N/A</v>
      </c>
      <c r="H11" s="139" t="str">
        <f>IF($E11="","",(VLOOKUP($E11,'Personnel Set Up'!$A$3:$S$37,17,FALSE)))</f>
        <v/>
      </c>
      <c r="I11" s="137" t="e">
        <f>IF($D11="","",(VLOOKUP($E11,'Personnel Set Up'!$A$3:$S$37,6,FALSE)))</f>
        <v>#N/A</v>
      </c>
      <c r="J11" s="140" t="e">
        <f>IF($D11="","",(VLOOKUP($E11,'Personnel Set Up'!$A$3:$S$37,7,FALSE)))</f>
        <v>#N/A</v>
      </c>
      <c r="AQ11" s="192" t="s">
        <v>12</v>
      </c>
      <c r="AR11" s="193" t="s">
        <v>13</v>
      </c>
    </row>
    <row r="12" spans="2:44" ht="20.100000000000001" customHeight="1" x14ac:dyDescent="0.25">
      <c r="B12" s="106"/>
      <c r="C12" s="107"/>
      <c r="D12" s="160"/>
      <c r="E12" s="150"/>
      <c r="F12" s="150"/>
      <c r="G12" s="150"/>
      <c r="H12" s="150"/>
      <c r="I12" s="150"/>
      <c r="J12" s="209"/>
    </row>
    <row r="13" spans="2:44" ht="20.100000000000001" customHeight="1" thickBot="1" x14ac:dyDescent="0.3">
      <c r="B13" s="106"/>
      <c r="C13" s="107"/>
      <c r="D13" s="160"/>
      <c r="E13" s="160"/>
      <c r="F13" s="160"/>
      <c r="G13" s="160"/>
      <c r="H13" s="150"/>
      <c r="I13" s="150"/>
      <c r="J13" s="209"/>
    </row>
    <row r="14" spans="2:44" ht="27" customHeight="1" x14ac:dyDescent="0.3">
      <c r="B14" s="237" t="s">
        <v>14</v>
      </c>
      <c r="C14" s="161" t="s">
        <v>15</v>
      </c>
      <c r="D14" s="162" t="s">
        <v>16</v>
      </c>
      <c r="E14" s="162" t="s">
        <v>17</v>
      </c>
      <c r="F14" s="163" t="s">
        <v>18</v>
      </c>
      <c r="G14" s="163" t="s">
        <v>19</v>
      </c>
      <c r="H14" s="163" t="s">
        <v>20</v>
      </c>
      <c r="I14" s="163" t="s">
        <v>21</v>
      </c>
      <c r="J14" s="230" t="s">
        <v>22</v>
      </c>
      <c r="K14" s="164"/>
    </row>
    <row r="15" spans="2:44" ht="26.25" customHeight="1" x14ac:dyDescent="0.25">
      <c r="B15" s="105" t="s">
        <v>23</v>
      </c>
      <c r="C15" s="248" t="s">
        <v>24</v>
      </c>
      <c r="D15" s="165" t="s">
        <v>25</v>
      </c>
      <c r="E15" s="158"/>
      <c r="F15" s="141" t="str">
        <f>IF(E15="","",VLOOKUP(E15,[1]Metadata!$J$1:$K$18,2,FALSE))</f>
        <v/>
      </c>
      <c r="G15" s="166"/>
      <c r="H15" s="166"/>
      <c r="I15" s="167"/>
      <c r="J15" s="210"/>
      <c r="K15" s="146"/>
    </row>
    <row r="16" spans="2:44" ht="20.100000000000001" customHeight="1" thickBot="1" x14ac:dyDescent="0.3">
      <c r="B16" s="258" t="s">
        <v>26</v>
      </c>
      <c r="C16" s="259"/>
      <c r="D16" s="259"/>
      <c r="E16" s="260"/>
      <c r="F16" s="159"/>
      <c r="G16" s="142" t="str">
        <f>IF($F16="","",VLOOKUP($F16,'[1]Stations Set Up'!$A$1:$N$510,4,FALSE))</f>
        <v/>
      </c>
      <c r="H16" s="142" t="str">
        <f>IF($F16="","",VLOOKUP($F16,'[1]Stations Set Up'!$A$1:$N$510,5,FALSE))</f>
        <v/>
      </c>
      <c r="I16" s="138" t="str">
        <f>IF(ISERROR(VLOOKUP($F16,'[1]Stations Set Up'!$A$1:$N$510,14,FALSE)),"",IF($F16="","",VLOOKUP($F16,'[1]Stations Set Up'!$A$1:$N$510,14,FALSE)))</f>
        <v/>
      </c>
      <c r="J16" s="140" t="str">
        <f>IF($F16="","",VLOOKUP($F16,'[1]Stations Set Up'!$A$1:$Q$510,15,FALSE))</f>
        <v/>
      </c>
      <c r="K16" s="146"/>
    </row>
    <row r="17" spans="2:18" ht="35.1" customHeight="1" x14ac:dyDescent="0.25">
      <c r="B17" s="261"/>
      <c r="C17" s="262"/>
      <c r="D17" s="262"/>
      <c r="E17" s="263"/>
      <c r="F17" s="251" t="s">
        <v>27</v>
      </c>
      <c r="G17" s="142" t="e">
        <f>IF($F17="","",VLOOKUP($F17,'[1]Stations Set Up'!$A$1:$N$510,4,FALSE))</f>
        <v>#N/A</v>
      </c>
      <c r="H17" s="142" t="e">
        <f>IF($F17="","",VLOOKUP($F17,'[1]Stations Set Up'!$A$1:$N$510,5,FALSE))</f>
        <v>#N/A</v>
      </c>
      <c r="I17" s="138" t="str">
        <f>IF(ISERROR(VLOOKUP($F17,'[1]Stations Set Up'!$A$1:$N$510,14,FALSE)),"",IF($F17="","",VLOOKUP($F17,'[1]Stations Set Up'!$A$1:$N$510,14,FALSE)))</f>
        <v/>
      </c>
      <c r="J17" s="140" t="e">
        <f>IF($F17="","",VLOOKUP($F17,'[1]Stations Set Up'!$A$1:$Q$510,15,FALSE))</f>
        <v>#N/A</v>
      </c>
      <c r="K17" s="146"/>
    </row>
    <row r="18" spans="2:18" ht="24.75" customHeight="1" x14ac:dyDescent="0.25">
      <c r="B18" s="264"/>
      <c r="C18" s="265"/>
      <c r="D18" s="265"/>
      <c r="E18" s="266"/>
      <c r="F18" s="159" t="s">
        <v>28</v>
      </c>
      <c r="G18" s="142" t="e">
        <f>IF($F18="","",VLOOKUP($F18,'[1]Stations Set Up'!$A$1:$N$510,4,FALSE))</f>
        <v>#N/A</v>
      </c>
      <c r="H18" s="142" t="e">
        <f>IF($F18="","",VLOOKUP($F18,'[1]Stations Set Up'!$A$1:$N$510,5,FALSE))</f>
        <v>#N/A</v>
      </c>
      <c r="I18" s="138" t="str">
        <f>IF(ISERROR(VLOOKUP($F18,'[1]Stations Set Up'!$A$1:$N$510,14,FALSE)),"",IF($F18="","",VLOOKUP($F18,'[1]Stations Set Up'!$A$1:$N$510,14,FALSE)))</f>
        <v/>
      </c>
      <c r="J18" s="140" t="e">
        <f>IF($F18="","",VLOOKUP($F18,'[1]Stations Set Up'!$A$1:$Q$510,15,FALSE))</f>
        <v>#N/A</v>
      </c>
      <c r="K18" s="146"/>
    </row>
    <row r="19" spans="2:18" ht="24.75" customHeight="1" x14ac:dyDescent="0.25">
      <c r="B19" s="264"/>
      <c r="C19" s="265"/>
      <c r="D19" s="265"/>
      <c r="E19" s="266"/>
      <c r="F19" s="159"/>
      <c r="G19" s="142" t="str">
        <f>IF($F19="","",VLOOKUP($F19,'[1]Stations Set Up'!$A$1:$N$510,4,FALSE))</f>
        <v/>
      </c>
      <c r="H19" s="142" t="str">
        <f>IF($F19="","",VLOOKUP($F19,'[1]Stations Set Up'!$A$1:$N$510,5,FALSE))</f>
        <v/>
      </c>
      <c r="I19" s="138" t="str">
        <f>IF(ISERROR(VLOOKUP($F19,'[1]Stations Set Up'!$A$1:$N$510,14,FALSE)),"",IF($F19="","",VLOOKUP($F19,'[1]Stations Set Up'!$A$1:$N$510,14,FALSE)))</f>
        <v/>
      </c>
      <c r="J19" s="140" t="str">
        <f>IF($F19="","",VLOOKUP($F19,'[1]Stations Set Up'!$A$1:$Q$510,15,FALSE))</f>
        <v/>
      </c>
      <c r="K19" s="146"/>
    </row>
    <row r="20" spans="2:18" ht="24.75" customHeight="1" x14ac:dyDescent="0.25">
      <c r="B20" s="264"/>
      <c r="C20" s="265"/>
      <c r="D20" s="265"/>
      <c r="E20" s="266"/>
      <c r="F20" s="159"/>
      <c r="G20" s="142" t="str">
        <f>IF($F20="","",VLOOKUP($F20,'[1]Stations Set Up'!$A$1:$N$510,4,FALSE))</f>
        <v/>
      </c>
      <c r="H20" s="142" t="str">
        <f>IF($F20="","",VLOOKUP($F20,'[1]Stations Set Up'!$A$1:$N$510,5,FALSE))</f>
        <v/>
      </c>
      <c r="I20" s="138" t="str">
        <f>IF(ISERROR(VLOOKUP($F20,'[1]Stations Set Up'!$A$1:$N$510,14,FALSE)),"",IF($F20="","",VLOOKUP($F20,'[1]Stations Set Up'!$A$1:$N$510,14,FALSE)))</f>
        <v/>
      </c>
      <c r="J20" s="140" t="str">
        <f>IF($F20="","",VLOOKUP($F20,'[1]Stations Set Up'!$A$1:$Q$510,15,FALSE))</f>
        <v/>
      </c>
      <c r="K20" s="146"/>
      <c r="R20" s="168"/>
    </row>
    <row r="21" spans="2:18" ht="24.75" customHeight="1" thickBot="1" x14ac:dyDescent="0.3">
      <c r="B21" s="267"/>
      <c r="C21" s="268"/>
      <c r="D21" s="268"/>
      <c r="E21" s="269"/>
      <c r="F21" s="159"/>
      <c r="G21" s="219" t="str">
        <f>IF($F21="","",VLOOKUP($F21,'[1]Stations Set Up'!$A$1:$N$510,4,FALSE))</f>
        <v/>
      </c>
      <c r="H21" s="219" t="str">
        <f>IF($F21="","",VLOOKUP($F21,'[1]Stations Set Up'!$A$1:$N$510,5,FALSE))</f>
        <v/>
      </c>
      <c r="I21" s="220" t="str">
        <f>IF(ISERROR(VLOOKUP($F21,'[1]Stations Set Up'!$A$1:$N$510,14,FALSE)),"",IF($F21="","",VLOOKUP($F21,'[1]Stations Set Up'!$A$1:$N$510,14,FALSE)))</f>
        <v/>
      </c>
      <c r="J21" s="221" t="str">
        <f>IF($F21="","",VLOOKUP($F21,'[1]Stations Set Up'!$A$1:$Q$510,15,FALSE))</f>
        <v/>
      </c>
      <c r="K21" s="146"/>
      <c r="R21" s="168"/>
    </row>
    <row r="22" spans="2:18" ht="17.25" customHeight="1" thickBot="1" x14ac:dyDescent="0.3">
      <c r="B22" s="222" t="s">
        <v>29</v>
      </c>
      <c r="C22" s="248" t="s">
        <v>24</v>
      </c>
      <c r="D22" s="223" t="s">
        <v>30</v>
      </c>
      <c r="E22" s="224" t="str">
        <f>IF(INDEX($T$40:$T$51,$T$52)="SELECT ACCOM","",INDEX($T$40:$T$51,$T$52))</f>
        <v/>
      </c>
      <c r="F22" s="225" t="str">
        <f>IF($E22="","",IF($E22="Office",VLOOKUP($E$8,'[1]Personnel Set Up'!$A$4:$L$92,8,FALSE),IF($E22="Home",VLOOKUP($E$8,'[1]Personnel Set Up'!$A$4:$S$92,6,FALSE),VLOOKUP($E22,$T$40:$U$51,2,FALSE))))</f>
        <v/>
      </c>
      <c r="G22" s="226"/>
      <c r="H22" s="226"/>
      <c r="I22" s="226"/>
      <c r="J22" s="227"/>
      <c r="K22" s="146"/>
    </row>
    <row r="23" spans="2:18" ht="24.95" customHeight="1" thickBot="1" x14ac:dyDescent="0.3">
      <c r="B23" s="109"/>
      <c r="C23" s="110"/>
      <c r="D23" s="169"/>
      <c r="E23" s="169"/>
      <c r="F23" s="170"/>
      <c r="G23" s="170"/>
      <c r="H23" s="170"/>
      <c r="I23" s="169"/>
      <c r="J23" s="211"/>
      <c r="K23" s="146"/>
    </row>
    <row r="24" spans="2:18" ht="27" customHeight="1" thickBot="1" x14ac:dyDescent="0.35">
      <c r="B24" s="237" t="s">
        <v>31</v>
      </c>
      <c r="C24" s="161" t="s">
        <v>15</v>
      </c>
      <c r="D24" s="162" t="s">
        <v>16</v>
      </c>
      <c r="E24" s="162" t="s">
        <v>17</v>
      </c>
      <c r="F24" s="163" t="s">
        <v>18</v>
      </c>
      <c r="G24" s="163" t="s">
        <v>19</v>
      </c>
      <c r="H24" s="163" t="s">
        <v>20</v>
      </c>
      <c r="I24" s="163" t="s">
        <v>21</v>
      </c>
      <c r="J24" s="230" t="s">
        <v>22</v>
      </c>
      <c r="K24" s="146"/>
    </row>
    <row r="25" spans="2:18" ht="26.25" customHeight="1" x14ac:dyDescent="0.25">
      <c r="B25" s="105" t="s">
        <v>23</v>
      </c>
      <c r="C25" s="248" t="s">
        <v>24</v>
      </c>
      <c r="D25" s="143" t="str">
        <f>D22</f>
        <v>Kugluktuk</v>
      </c>
      <c r="E25" s="158"/>
      <c r="F25" s="141" t="str">
        <f>IF(E25="","",VLOOKUP(E25,[1]Metadata!$J$1:$K$18,2,FALSE))</f>
        <v/>
      </c>
      <c r="G25" s="166"/>
      <c r="H25" s="166"/>
      <c r="I25" s="167"/>
      <c r="J25" s="210"/>
      <c r="K25" s="146"/>
    </row>
    <row r="26" spans="2:18" ht="24" customHeight="1" thickBot="1" x14ac:dyDescent="0.3">
      <c r="B26" s="258" t="s">
        <v>26</v>
      </c>
      <c r="C26" s="259"/>
      <c r="D26" s="259"/>
      <c r="E26" s="260"/>
      <c r="F26" s="159" t="s">
        <v>32</v>
      </c>
      <c r="G26" s="142" t="e">
        <f>IF($F26="","",VLOOKUP($F26,'[1]Stations Set Up'!$A$1:$N$510,4,FALSE))</f>
        <v>#N/A</v>
      </c>
      <c r="H26" s="142" t="e">
        <f>IF($F26="","",VLOOKUP($F26,'[1]Stations Set Up'!$A$1:$N$510,5,FALSE))</f>
        <v>#N/A</v>
      </c>
      <c r="I26" s="138" t="str">
        <f>IF(ISERROR(VLOOKUP($F26,'[1]Stations Set Up'!$A$1:$N$510,14,FALSE)),"",IF($F26="","",VLOOKUP($F26,'[1]Stations Set Up'!$A$1:$N$510,14,FALSE)))</f>
        <v/>
      </c>
      <c r="J26" s="140" t="e">
        <f>IF($F26="","",VLOOKUP($F26,'[1]Stations Set Up'!$A$1:$Q$510,15,FALSE))</f>
        <v>#N/A</v>
      </c>
      <c r="K26" s="146"/>
    </row>
    <row r="27" spans="2:18" ht="24.95" customHeight="1" x14ac:dyDescent="0.25">
      <c r="B27" s="261"/>
      <c r="C27" s="262"/>
      <c r="D27" s="262"/>
      <c r="E27" s="263"/>
      <c r="F27" s="159" t="s">
        <v>33</v>
      </c>
      <c r="G27" s="142" t="e">
        <f>IF($F27="","",VLOOKUP($F27,'[1]Stations Set Up'!$A$1:$N$510,4,FALSE))</f>
        <v>#N/A</v>
      </c>
      <c r="H27" s="142" t="e">
        <f>IF($F27="","",VLOOKUP($F27,'[1]Stations Set Up'!$A$1:$N$510,5,FALSE))</f>
        <v>#N/A</v>
      </c>
      <c r="I27" s="138" t="str">
        <f>IF(ISERROR(VLOOKUP($F27,'[1]Stations Set Up'!$A$1:$N$510,14,FALSE)),"",IF($F27="","",VLOOKUP($F27,'[1]Stations Set Up'!$A$1:$N$510,14,FALSE)))</f>
        <v/>
      </c>
      <c r="J27" s="140" t="e">
        <f>IF($F27="","",VLOOKUP($F27,'[1]Stations Set Up'!$A$1:$Q$510,15,FALSE))</f>
        <v>#N/A</v>
      </c>
      <c r="K27" s="146"/>
    </row>
    <row r="28" spans="2:18" ht="24.95" customHeight="1" x14ac:dyDescent="0.25">
      <c r="B28" s="264"/>
      <c r="C28" s="265"/>
      <c r="D28" s="265"/>
      <c r="E28" s="266"/>
      <c r="F28" s="159"/>
      <c r="G28" s="142" t="str">
        <f>IF($F28="","",VLOOKUP($F28,'[1]Stations Set Up'!$A$1:$N$510,4,FALSE))</f>
        <v/>
      </c>
      <c r="H28" s="142" t="str">
        <f>IF($F28="","",VLOOKUP($F28,'[1]Stations Set Up'!$A$1:$N$510,5,FALSE))</f>
        <v/>
      </c>
      <c r="I28" s="138" t="str">
        <f>IF(ISERROR(VLOOKUP($F28,'[1]Stations Set Up'!$A$1:$N$510,14,FALSE)),"",IF($F28="","",VLOOKUP($F28,'[1]Stations Set Up'!$A$1:$N$510,14,FALSE)))</f>
        <v/>
      </c>
      <c r="J28" s="140" t="str">
        <f>IF($F28="","",VLOOKUP($F28,'[1]Stations Set Up'!$A$1:$Q$510,15,FALSE))</f>
        <v/>
      </c>
      <c r="K28" s="146"/>
    </row>
    <row r="29" spans="2:18" ht="24.95" customHeight="1" x14ac:dyDescent="0.25">
      <c r="B29" s="264"/>
      <c r="C29" s="265"/>
      <c r="D29" s="265"/>
      <c r="E29" s="266"/>
      <c r="F29" s="159"/>
      <c r="G29" s="142" t="str">
        <f>IF($F29="","",VLOOKUP($F29,'[1]Stations Set Up'!$A$1:$N$510,4,FALSE))</f>
        <v/>
      </c>
      <c r="H29" s="142" t="str">
        <f>IF($F29="","",VLOOKUP($F29,'[1]Stations Set Up'!$A$1:$N$510,5,FALSE))</f>
        <v/>
      </c>
      <c r="I29" s="138" t="str">
        <f>IF(ISERROR(VLOOKUP($F29,'[1]Stations Set Up'!$A$1:$N$510,14,FALSE)),"",IF($F29="","",VLOOKUP($F29,'[1]Stations Set Up'!$A$1:$N$510,14,FALSE)))</f>
        <v/>
      </c>
      <c r="J29" s="140" t="str">
        <f>IF($F29="","",VLOOKUP($F29,'[1]Stations Set Up'!$A$1:$Q$510,15,FALSE))</f>
        <v/>
      </c>
      <c r="K29" s="146"/>
    </row>
    <row r="30" spans="2:18" ht="24.75" customHeight="1" x14ac:dyDescent="0.25">
      <c r="B30" s="264"/>
      <c r="C30" s="265"/>
      <c r="D30" s="265"/>
      <c r="E30" s="266"/>
      <c r="F30" s="159"/>
      <c r="G30" s="142" t="str">
        <f>IF($F30="","",VLOOKUP($F30,'[1]Stations Set Up'!$A$1:$N$510,4,FALSE))</f>
        <v/>
      </c>
      <c r="H30" s="142" t="str">
        <f>IF($F30="","",VLOOKUP($F30,'[1]Stations Set Up'!$A$1:$N$510,5,FALSE))</f>
        <v/>
      </c>
      <c r="I30" s="138" t="str">
        <f>IF(ISERROR(VLOOKUP($F30,'[1]Stations Set Up'!$A$1:$N$510,14,FALSE)),"",IF($F30="","",VLOOKUP($F30,'[1]Stations Set Up'!$A$1:$N$510,14,FALSE)))</f>
        <v/>
      </c>
      <c r="J30" s="140" t="str">
        <f>IF($F30="","",VLOOKUP($F30,'[1]Stations Set Up'!$A$1:$Q$510,15,FALSE))</f>
        <v/>
      </c>
      <c r="K30" s="146"/>
    </row>
    <row r="31" spans="2:18" ht="24.95" customHeight="1" thickBot="1" x14ac:dyDescent="0.3">
      <c r="B31" s="267"/>
      <c r="C31" s="268"/>
      <c r="D31" s="268"/>
      <c r="E31" s="269"/>
      <c r="F31" s="159"/>
      <c r="G31" s="219" t="str">
        <f>IF($F31="","",VLOOKUP($F31,'[1]Stations Set Up'!$A$1:$N$510,4,FALSE))</f>
        <v/>
      </c>
      <c r="H31" s="219" t="str">
        <f>IF($F31="","",VLOOKUP($F31,'[1]Stations Set Up'!$A$1:$N$510,5,FALSE))</f>
        <v/>
      </c>
      <c r="I31" s="220" t="str">
        <f>IF(ISERROR(VLOOKUP($F31,'[1]Stations Set Up'!$A$1:$N$510,14,FALSE)),"",IF($F31="","",VLOOKUP($F31,'[1]Stations Set Up'!$A$1:$N$510,14,FALSE)))</f>
        <v/>
      </c>
      <c r="J31" s="221" t="str">
        <f>IF($F31="","",VLOOKUP($F31,'[1]Stations Set Up'!$A$1:$Q$510,15,FALSE))</f>
        <v/>
      </c>
      <c r="K31" s="146"/>
    </row>
    <row r="32" spans="2:18" ht="16.5" thickBot="1" x14ac:dyDescent="0.3">
      <c r="B32" s="222" t="s">
        <v>29</v>
      </c>
      <c r="C32" s="248" t="s">
        <v>24</v>
      </c>
      <c r="D32" s="223" t="s">
        <v>34</v>
      </c>
      <c r="E32" s="224" t="str">
        <f>IF(INDEX($V$40:$V$51,$V$52)="SELECT ACCOM","",INDEX($V$40:$V$51,$V$52))</f>
        <v/>
      </c>
      <c r="F32" s="225" t="str">
        <f>IF($E32="","",IF($E32="Office",VLOOKUP($E$8,'[1]Personnel Set Up'!$A$4:$L$92,8,FALSE),IF($E32="Home",VLOOKUP($E$8,'[1]Personnel Set Up'!$A$4:$S$92,6,FALSE),VLOOKUP($E32,$V$40:$W$51,2,FALSE))))</f>
        <v/>
      </c>
      <c r="G32" s="226"/>
      <c r="H32" s="226"/>
      <c r="I32" s="226"/>
      <c r="J32" s="227"/>
      <c r="K32" s="146"/>
    </row>
    <row r="33" spans="2:30" ht="24.95" customHeight="1" thickBot="1" x14ac:dyDescent="0.3">
      <c r="B33" s="109"/>
      <c r="C33" s="110"/>
      <c r="D33" s="169"/>
      <c r="E33" s="169"/>
      <c r="F33" s="170"/>
      <c r="G33" s="170"/>
      <c r="H33" s="170"/>
      <c r="I33" s="169"/>
      <c r="J33" s="211"/>
      <c r="K33" s="146"/>
    </row>
    <row r="34" spans="2:30" ht="27" customHeight="1" thickBot="1" x14ac:dyDescent="0.35">
      <c r="B34" s="237" t="s">
        <v>35</v>
      </c>
      <c r="C34" s="161" t="s">
        <v>15</v>
      </c>
      <c r="D34" s="162" t="s">
        <v>16</v>
      </c>
      <c r="E34" s="162" t="s">
        <v>17</v>
      </c>
      <c r="F34" s="163" t="s">
        <v>18</v>
      </c>
      <c r="G34" s="163" t="s">
        <v>19</v>
      </c>
      <c r="H34" s="163" t="s">
        <v>20</v>
      </c>
      <c r="I34" s="163" t="s">
        <v>21</v>
      </c>
      <c r="J34" s="230" t="s">
        <v>22</v>
      </c>
      <c r="K34" s="146"/>
    </row>
    <row r="35" spans="2:30" ht="24.95" customHeight="1" x14ac:dyDescent="0.25">
      <c r="B35" s="105" t="s">
        <v>23</v>
      </c>
      <c r="C35" s="248" t="s">
        <v>24</v>
      </c>
      <c r="D35" s="143" t="str">
        <f>D32</f>
        <v>Baie Cambridge</v>
      </c>
      <c r="E35" s="158"/>
      <c r="F35" s="141" t="str">
        <f>IF(E35="","",VLOOKUP(E35,Metadata!$J$1:$K$18,2,FALSE))</f>
        <v/>
      </c>
      <c r="G35" s="166"/>
      <c r="H35" s="166"/>
      <c r="I35" s="167"/>
      <c r="J35" s="210"/>
      <c r="K35" s="146"/>
    </row>
    <row r="36" spans="2:30" ht="21" thickBot="1" x14ac:dyDescent="0.35">
      <c r="B36" s="258" t="s">
        <v>26</v>
      </c>
      <c r="C36" s="259"/>
      <c r="D36" s="259"/>
      <c r="E36" s="260"/>
      <c r="F36" s="159" t="s">
        <v>36</v>
      </c>
      <c r="G36" s="142" t="e">
        <f>IF($F36="","",VLOOKUP($F36,'Stations Set Up'!$A$1:$N$510,4,FALSE))</f>
        <v>#N/A</v>
      </c>
      <c r="H36" s="142" t="e">
        <f>IF($F36="","",VLOOKUP($F36,'Stations Set Up'!$A$1:$N$510,5,FALSE))</f>
        <v>#N/A</v>
      </c>
      <c r="I36" s="138" t="str">
        <f>IF(ISERROR(VLOOKUP($F36,'Stations Set Up'!$A$1:$N$510,14,FALSE)),"",IF($F36="","",VLOOKUP($F36,'Stations Set Up'!$A$1:$N$510,14,FALSE)))</f>
        <v/>
      </c>
      <c r="J36" s="140" t="e">
        <f>IF($F36="","",VLOOKUP($F36,'Stations Set Up'!$A$1:$Q$510,15,FALSE))</f>
        <v>#N/A</v>
      </c>
      <c r="K36" s="171"/>
      <c r="L36" s="171"/>
      <c r="M36" s="171"/>
      <c r="N36" s="171"/>
      <c r="O36" s="171"/>
      <c r="P36" s="171"/>
      <c r="Q36" s="171"/>
      <c r="R36" s="171"/>
      <c r="S36" s="171"/>
      <c r="T36" s="171"/>
      <c r="U36" s="171"/>
      <c r="V36" s="171"/>
      <c r="W36" s="171"/>
      <c r="X36" s="171"/>
      <c r="Y36" s="171"/>
      <c r="Z36" s="171"/>
      <c r="AA36" s="171"/>
      <c r="AB36" s="171"/>
      <c r="AC36" s="171"/>
      <c r="AD36" s="171"/>
    </row>
    <row r="37" spans="2:30" ht="24.95" customHeight="1" x14ac:dyDescent="0.3">
      <c r="B37" s="261"/>
      <c r="C37" s="262"/>
      <c r="D37" s="262"/>
      <c r="E37" s="263"/>
      <c r="F37" s="159" t="s">
        <v>37</v>
      </c>
      <c r="G37" s="142" t="e">
        <f>IF($F37="","",VLOOKUP($F37,'Stations Set Up'!$A$1:$N$510,4,FALSE))</f>
        <v>#N/A</v>
      </c>
      <c r="H37" s="142" t="e">
        <f>IF($F37="","",VLOOKUP($F37,'Stations Set Up'!$A$1:$N$510,5,FALSE))</f>
        <v>#N/A</v>
      </c>
      <c r="I37" s="138" t="str">
        <f>IF(ISERROR(VLOOKUP($F37,'Stations Set Up'!$A$1:$N$510,14,FALSE)),"",IF($F37="","",VLOOKUP($F37,'Stations Set Up'!$A$1:$N$510,14,FALSE)))</f>
        <v/>
      </c>
      <c r="J37" s="140" t="e">
        <f>IF($F37="","",VLOOKUP($F37,'Stations Set Up'!$A$1:$Q$510,15,FALSE))</f>
        <v>#N/A</v>
      </c>
      <c r="K37" s="171"/>
      <c r="L37" s="63"/>
      <c r="M37" s="63"/>
      <c r="N37" s="63"/>
      <c r="O37" s="63"/>
      <c r="P37" s="63"/>
      <c r="Q37" s="63"/>
      <c r="R37" s="63"/>
      <c r="S37" s="63"/>
      <c r="T37" s="63"/>
      <c r="U37" s="63"/>
      <c r="V37" s="63"/>
      <c r="W37" s="63"/>
      <c r="X37" s="63"/>
      <c r="Y37" s="63"/>
      <c r="Z37" s="63"/>
      <c r="AA37" s="63"/>
      <c r="AB37" s="171"/>
      <c r="AC37" s="171"/>
      <c r="AD37" s="171"/>
    </row>
    <row r="38" spans="2:30" ht="24.95" customHeight="1" x14ac:dyDescent="0.3">
      <c r="B38" s="264"/>
      <c r="C38" s="265"/>
      <c r="D38" s="265"/>
      <c r="E38" s="266"/>
      <c r="F38" s="159" t="s">
        <v>38</v>
      </c>
      <c r="G38" s="142" t="e">
        <f>IF($F38="","",VLOOKUP($F38,'Stations Set Up'!$A$1:$N$510,4,FALSE))</f>
        <v>#N/A</v>
      </c>
      <c r="H38" s="142" t="e">
        <f>IF($F38="","",VLOOKUP($F38,'Stations Set Up'!$A$1:$N$510,5,FALSE))</f>
        <v>#N/A</v>
      </c>
      <c r="I38" s="138" t="str">
        <f>IF(ISERROR(VLOOKUP($F38,'Stations Set Up'!$A$1:$N$510,14,FALSE)),"",IF($F38="","",VLOOKUP($F38,'Stations Set Up'!$A$1:$N$510,14,FALSE)))</f>
        <v/>
      </c>
      <c r="J38" s="140" t="e">
        <f>IF($F38="","",VLOOKUP($F38,'Stations Set Up'!$A$1:$Q$510,15,FALSE))</f>
        <v>#N/A</v>
      </c>
      <c r="K38" s="171"/>
      <c r="L38" s="171">
        <v>1</v>
      </c>
      <c r="M38" s="63"/>
      <c r="N38" s="171">
        <v>2</v>
      </c>
      <c r="O38" s="63"/>
      <c r="P38" s="171">
        <v>3</v>
      </c>
      <c r="Q38" s="63"/>
      <c r="R38" s="171">
        <v>4</v>
      </c>
      <c r="S38" s="63"/>
      <c r="T38" s="171">
        <v>5</v>
      </c>
      <c r="U38" s="63"/>
      <c r="V38" s="171">
        <v>6</v>
      </c>
      <c r="W38" s="63"/>
      <c r="X38" s="171"/>
      <c r="Y38" s="63"/>
      <c r="Z38" s="171"/>
      <c r="AA38" s="63"/>
      <c r="AB38" s="171"/>
      <c r="AC38" s="171"/>
      <c r="AD38" s="171"/>
    </row>
    <row r="39" spans="2:30" ht="24.95" customHeight="1" x14ac:dyDescent="0.3">
      <c r="B39" s="264"/>
      <c r="C39" s="265"/>
      <c r="D39" s="265"/>
      <c r="E39" s="266"/>
      <c r="F39" s="159"/>
      <c r="G39" s="142" t="str">
        <f>IF($F39="","",VLOOKUP($F39,'Stations Set Up'!$A$1:$N$510,4,FALSE))</f>
        <v/>
      </c>
      <c r="H39" s="142" t="str">
        <f>IF($F39="","",VLOOKUP($F39,'Stations Set Up'!$A$1:$N$510,5,FALSE))</f>
        <v/>
      </c>
      <c r="I39" s="138" t="str">
        <f>IF(ISERROR(VLOOKUP($F39,'Stations Set Up'!$A$1:$N$510,14,FALSE)),"",IF($F39="","",VLOOKUP($F39,'Stations Set Up'!$A$1:$N$510,14,FALSE)))</f>
        <v/>
      </c>
      <c r="J39" s="140" t="str">
        <f>IF($F39="","",VLOOKUP($F39,'Stations Set Up'!$A$1:$Q$510,15,FALSE))</f>
        <v/>
      </c>
      <c r="K39" s="171"/>
      <c r="L39" s="171"/>
      <c r="M39" s="63"/>
      <c r="N39" s="171"/>
      <c r="O39" s="63"/>
      <c r="P39" s="171"/>
      <c r="Q39" s="63"/>
      <c r="R39" s="171"/>
      <c r="S39" s="63"/>
      <c r="T39" s="171"/>
      <c r="U39" s="63"/>
      <c r="V39" s="171"/>
      <c r="W39" s="63"/>
      <c r="X39" s="171"/>
      <c r="Y39" s="63"/>
      <c r="Z39" s="171"/>
      <c r="AA39" s="63"/>
      <c r="AB39" s="171"/>
      <c r="AC39" s="171"/>
      <c r="AD39" s="171"/>
    </row>
    <row r="40" spans="2:30" ht="24.95" customHeight="1" x14ac:dyDescent="0.3">
      <c r="B40" s="264"/>
      <c r="C40" s="265"/>
      <c r="D40" s="265"/>
      <c r="E40" s="266"/>
      <c r="F40" s="159"/>
      <c r="G40" s="142" t="str">
        <f>IF($F40="","",VLOOKUP($F40,'Stations Set Up'!$A$1:$N$510,4,FALSE))</f>
        <v/>
      </c>
      <c r="H40" s="142" t="str">
        <f>IF($F40="","",VLOOKUP($F40,'Stations Set Up'!$A$1:$N$510,5,FALSE))</f>
        <v/>
      </c>
      <c r="I40" s="138" t="str">
        <f>IF(ISERROR(VLOOKUP($F40,'Stations Set Up'!$A$1:$N$510,14,FALSE)),"",IF($F40="","",VLOOKUP($F40,'Stations Set Up'!$A$1:$N$510,14,FALSE)))</f>
        <v/>
      </c>
      <c r="J40" s="140" t="str">
        <f>IF($F40="","",VLOOKUP($F40,'Stations Set Up'!$A$1:$Q$510,15,FALSE))</f>
        <v/>
      </c>
      <c r="K40" s="171"/>
      <c r="L40" s="172" t="s">
        <v>664</v>
      </c>
      <c r="M40" s="171"/>
      <c r="N40" s="173" t="s">
        <v>664</v>
      </c>
      <c r="O40" s="174"/>
      <c r="P40" s="172" t="s">
        <v>664</v>
      </c>
      <c r="Q40" s="171"/>
      <c r="R40" s="173" t="s">
        <v>664</v>
      </c>
      <c r="S40" s="174"/>
      <c r="T40" s="172" t="s">
        <v>664</v>
      </c>
      <c r="U40" s="171"/>
      <c r="V40" s="173" t="s">
        <v>664</v>
      </c>
      <c r="W40" s="174"/>
      <c r="X40" s="172" t="s">
        <v>664</v>
      </c>
      <c r="Y40" s="171"/>
      <c r="Z40" s="173" t="s">
        <v>664</v>
      </c>
      <c r="AA40" s="174"/>
      <c r="AB40" s="171"/>
      <c r="AC40" s="171"/>
      <c r="AD40" s="171"/>
    </row>
    <row r="41" spans="2:30" ht="24.95" customHeight="1" thickBot="1" x14ac:dyDescent="0.35">
      <c r="B41" s="267"/>
      <c r="C41" s="268"/>
      <c r="D41" s="268"/>
      <c r="E41" s="269"/>
      <c r="F41" s="165"/>
      <c r="G41" s="219" t="str">
        <f>IF($F41="","",VLOOKUP($F41,'Stations Set Up'!$A$1:$N$510,4,FALSE))</f>
        <v/>
      </c>
      <c r="H41" s="219" t="str">
        <f>IF($F41="","",VLOOKUP($F41,'Stations Set Up'!$A$1:$N$510,5,FALSE))</f>
        <v/>
      </c>
      <c r="I41" s="220" t="str">
        <f>IF(ISERROR(VLOOKUP($F41,'Stations Set Up'!$A$1:$N$510,14,FALSE)),"",IF($F41="","",VLOOKUP($F41,'Stations Set Up'!$A$1:$N$510,14,FALSE)))</f>
        <v/>
      </c>
      <c r="J41" s="221" t="str">
        <f>IF($F41="","",VLOOKUP($F41,'Stations Set Up'!$A$1:$Q$510,15,FALSE))</f>
        <v/>
      </c>
      <c r="K41" s="171"/>
      <c r="L41" s="172" t="s">
        <v>665</v>
      </c>
      <c r="M41" s="61" t="str">
        <f>IF($D$22="","",VLOOKUP($D$22,'Accommodation Set Up'!$A$3:$U$99,5,FALSE))</f>
        <v>867-982-3333</v>
      </c>
      <c r="N41" s="173" t="s">
        <v>665</v>
      </c>
      <c r="O41" s="174"/>
      <c r="P41" s="172" t="s">
        <v>665</v>
      </c>
      <c r="Q41" s="171"/>
      <c r="R41" s="173" t="s">
        <v>665</v>
      </c>
      <c r="S41" s="174"/>
      <c r="T41" s="172" t="s">
        <v>665</v>
      </c>
      <c r="U41" s="171"/>
      <c r="V41" s="173" t="s">
        <v>665</v>
      </c>
      <c r="W41" s="174"/>
      <c r="X41" s="172" t="s">
        <v>665</v>
      </c>
      <c r="Y41" s="171"/>
      <c r="Z41" s="173" t="s">
        <v>665</v>
      </c>
      <c r="AA41" s="174"/>
      <c r="AB41" s="171"/>
      <c r="AC41" s="171"/>
      <c r="AD41" s="171"/>
    </row>
    <row r="42" spans="2:30" ht="21" thickBot="1" x14ac:dyDescent="0.35">
      <c r="B42" s="222" t="s">
        <v>29</v>
      </c>
      <c r="C42" s="248" t="s">
        <v>39</v>
      </c>
      <c r="D42" s="223" t="s">
        <v>25</v>
      </c>
      <c r="E42" s="224" t="str">
        <f>IF(INDEX($P$40:$P$51,$P$52)="SELECT ACCOM","",INDEX($P$40:$P$51,$P$52))</f>
        <v>Home</v>
      </c>
      <c r="F42" s="225" t="e">
        <f>IF($E42="","",IF($E42="Office",VLOOKUP($E$8,'Personnel Set Up'!$A$4:$L$92,8,FALSE),IF($E42="Home",VLOOKUP($E$8,'Personnel Set Up'!$A$4:$S$92,6,FALSE),VLOOKUP($E42,$P$40:$Q$51,2,FALSE))))</f>
        <v>#N/A</v>
      </c>
      <c r="G42" s="226"/>
      <c r="H42" s="226"/>
      <c r="I42" s="226"/>
      <c r="J42" s="227"/>
      <c r="K42" s="171"/>
      <c r="L42" s="172"/>
      <c r="M42" s="63"/>
      <c r="N42" s="172"/>
      <c r="O42" s="171"/>
      <c r="P42" s="172"/>
      <c r="Q42" s="171"/>
      <c r="R42" s="172"/>
      <c r="S42" s="171"/>
      <c r="T42" s="172"/>
      <c r="U42" s="171"/>
      <c r="V42" s="172"/>
      <c r="W42" s="171"/>
      <c r="X42" s="172"/>
      <c r="Y42" s="171"/>
      <c r="Z42" s="172"/>
      <c r="AA42" s="171"/>
      <c r="AB42" s="171"/>
      <c r="AC42" s="171"/>
      <c r="AD42" s="171"/>
    </row>
    <row r="43" spans="2:30" ht="24.95" customHeight="1" thickBot="1" x14ac:dyDescent="0.35">
      <c r="B43" s="109"/>
      <c r="C43" s="110"/>
      <c r="D43" s="169"/>
      <c r="E43" s="169"/>
      <c r="F43" s="170"/>
      <c r="G43" s="170"/>
      <c r="H43" s="170"/>
      <c r="I43" s="169"/>
      <c r="J43" s="211"/>
      <c r="K43" s="171"/>
      <c r="L43" s="61" t="str">
        <f>IF($D$22="","",VLOOKUP($D$22,'Accommodation Set Up'!$A$3:$U$99,2,FALSE))</f>
        <v>Private Accommodation</v>
      </c>
      <c r="M43" s="61" t="str">
        <f>IF($D$22="","",VLOOKUP($D$22,'Accommodation Set Up'!$A$3:$U$99,3,FALSE))</f>
        <v>See "Field Crew Information"</v>
      </c>
      <c r="N43" s="62" t="e">
        <f>IF($D$32="","",VLOOKUP($D$32,'Accommodation Set Up'!$A$3:$U$99,2,FALSE))</f>
        <v>#N/A</v>
      </c>
      <c r="O43" s="62" t="e">
        <f>IF($D$32="","",VLOOKUP($D$32,'Accommodation Set Up'!$A$3:$U$99,3,FALSE))</f>
        <v>#N/A</v>
      </c>
      <c r="P43" s="61" t="str">
        <f>IF($D$42="","",VLOOKUP($D$42,'Accommodation Set Up'!$A$3:$U$99,2,FALSE))</f>
        <v>Private Accommodation</v>
      </c>
      <c r="Q43" s="61" t="str">
        <f>IF($D$42="","",VLOOKUP($D$42,'Accommodation Set Up'!$A$3:$U$99,3,FALSE))</f>
        <v>See "Field Crew Information"</v>
      </c>
      <c r="R43" s="62" t="str">
        <f>IF($D$52="","",VLOOKUP($D$52,'Accommodation Set Up'!$A$3:$U$99,2,FALSE))</f>
        <v>Private Accommodation</v>
      </c>
      <c r="S43" s="62" t="str">
        <f>IF($D$52="","",VLOOKUP($D$52,'Accommodation Set Up'!$A$3:$U$99,3,FALSE))</f>
        <v>See "Field Crew Information"</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1"/>
      <c r="AC43" s="171"/>
      <c r="AD43" s="171"/>
    </row>
    <row r="44" spans="2:30" ht="27" customHeight="1" thickBot="1" x14ac:dyDescent="0.35">
      <c r="B44" s="237" t="s">
        <v>40</v>
      </c>
      <c r="C44" s="161" t="s">
        <v>15</v>
      </c>
      <c r="D44" s="162" t="s">
        <v>16</v>
      </c>
      <c r="E44" s="162" t="s">
        <v>17</v>
      </c>
      <c r="F44" s="163" t="s">
        <v>18</v>
      </c>
      <c r="G44" s="163" t="s">
        <v>19</v>
      </c>
      <c r="H44" s="163" t="s">
        <v>20</v>
      </c>
      <c r="I44" s="163" t="s">
        <v>21</v>
      </c>
      <c r="J44" s="230" t="s">
        <v>22</v>
      </c>
      <c r="K44" s="171"/>
      <c r="L44" s="61" t="str">
        <f>IF($D$22="","",VLOOKUP($D$22,'Accommodation Set Up'!$A$3:$U$99,4,FALSE))</f>
        <v xml:space="preserve">Coppermine Inn </v>
      </c>
      <c r="M44" s="61" t="str">
        <f>IF($D$22="","",VLOOKUP($D$22,'Accommodation Set Up'!$A$3:$U$99,5,FALSE))</f>
        <v>867-982-3333</v>
      </c>
      <c r="N44" s="62" t="e">
        <f>IF($D$32="","",VLOOKUP($D$32,'Accommodation Set Up'!$A$3:$U$99,4,FALSE))</f>
        <v>#N/A</v>
      </c>
      <c r="O44" s="62" t="e">
        <f>IF($D$32="","",VLOOKUP($D$32,'Accommodation Set Up'!$A$3:$U$99,5,FALSE))</f>
        <v>#N/A</v>
      </c>
      <c r="P44" s="61" t="str">
        <f>IF($D$42="","",VLOOKUP($D$42,'Accommodation Set Up'!$A$3:$U$99,4,FALSE))</f>
        <v>Home</v>
      </c>
      <c r="Q44" s="61">
        <f>IF($D$42="","",VLOOKUP($D$42,'Accommodation Set Up'!$A$3:$U$99,5,FALSE))</f>
        <v>0</v>
      </c>
      <c r="R44" s="62" t="str">
        <f>IF($D$52="","",VLOOKUP($D$52,'Accommodation Set Up'!$A$3:$U$99,4,FALSE))</f>
        <v>Home</v>
      </c>
      <c r="S44" s="62">
        <f>IF($D$52="","",VLOOKUP($D$52,'Accommodation Set Up'!$A$3:$U$99,5,FALSE))</f>
        <v>0</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str">
        <f>IF($D$25="","",VLOOKUP($D$25,'Accommodation Set Up'!$A$3:$U$99,4,FALSE))</f>
        <v xml:space="preserve">Coppermine Inn </v>
      </c>
      <c r="Y44" s="61" t="str">
        <f>IF($D$25="","",VLOOKUP($D$25,'Accommodation Set Up'!$A$3:$U$99,5,FALSE))</f>
        <v>867-982-3333</v>
      </c>
      <c r="Z44" s="62" t="str">
        <f>IF($D$26="","",VLOOKUP($D$26,'Accommodation Set Up'!$A$3:$U$99,4,FALSE))</f>
        <v/>
      </c>
      <c r="AA44" s="62" t="str">
        <f>IF($D$26="","",VLOOKUP($D$26,'Accommodation Set Up'!$A$3:$U$99,5,FALSE))</f>
        <v/>
      </c>
      <c r="AB44" s="171"/>
      <c r="AC44" s="171"/>
      <c r="AD44" s="171"/>
    </row>
    <row r="45" spans="2:30" ht="24.95" customHeight="1" x14ac:dyDescent="0.3">
      <c r="B45" s="105" t="s">
        <v>23</v>
      </c>
      <c r="C45" s="248" t="s">
        <v>24</v>
      </c>
      <c r="D45" s="143" t="str">
        <f>D42</f>
        <v>Yellowknife</v>
      </c>
      <c r="E45" s="158"/>
      <c r="F45" s="141" t="str">
        <f>IF(E45="","",VLOOKUP(E45,Metadata!$J$1:$K$18,2,FALSE))</f>
        <v/>
      </c>
      <c r="G45" s="166"/>
      <c r="H45" s="166"/>
      <c r="I45" s="167"/>
      <c r="J45" s="210"/>
      <c r="K45" s="171"/>
      <c r="L45" s="61" t="str">
        <f>IF($D$22="","",VLOOKUP($D$22,'Accommodation Set Up'!$A$3:$U$99,6,FALSE))</f>
        <v>Enokhok Inn</v>
      </c>
      <c r="M45" s="61" t="str">
        <f>IF($D$22="","",VLOOKUP($D$22,'Accommodation Set Up'!$A$3:$U$99,7,FALSE))</f>
        <v>867-982-3197</v>
      </c>
      <c r="N45" s="62" t="e">
        <f>IF($D$32="","",VLOOKUP($D$32,'Accommodation Set Up'!$A$3:$U$99,6,FALSE))</f>
        <v>#N/A</v>
      </c>
      <c r="O45" s="62" t="e">
        <f>IF($D$32="","",VLOOKUP($D$32,'Accommodation Set Up'!$A$3:$U$99,7,FALSE))</f>
        <v>#N/A</v>
      </c>
      <c r="P45" s="61">
        <f>IF($D$42="","",VLOOKUP($D$42,'Accommodation Set Up'!$A$3:$U$99,6,FALSE))</f>
        <v>0</v>
      </c>
      <c r="Q45" s="61">
        <f>IF($D$42="","",VLOOKUP($D$42,'Accommodation Set Up'!$A$3:$U$99,7,FALSE))</f>
        <v>0</v>
      </c>
      <c r="R45" s="62">
        <f>IF($D$52="","",VLOOKUP($D$52,'Accommodation Set Up'!$A$3:$U$99,6,FALSE))</f>
        <v>0</v>
      </c>
      <c r="S45" s="62">
        <f>IF($D$52="","",VLOOKUP($D$52,'Accommodation Set Up'!$A$3:$U$99,7,FALSE))</f>
        <v>0</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t="str">
        <f>IF($D$25="","",VLOOKUP($D$25,'Accommodation Set Up'!$A$3:$U$99,6,FALSE))</f>
        <v>Enokhok Inn</v>
      </c>
      <c r="Y45" s="61" t="str">
        <f>IF($D$25="","",VLOOKUP($D$25,'Accommodation Set Up'!$A$3:$U$99,7,FALSE))</f>
        <v>867-982-3197</v>
      </c>
      <c r="Z45" s="62" t="str">
        <f>IF($D$26="","",VLOOKUP($D$26,'Accommodation Set Up'!$A$3:$U$99,6,FALSE))</f>
        <v/>
      </c>
      <c r="AA45" s="62" t="str">
        <f>IF($D$26="","",VLOOKUP($D$26,'Accommodation Set Up'!$A$3:$U$99,7,FALSE))</f>
        <v/>
      </c>
      <c r="AB45" s="171"/>
      <c r="AC45" s="171"/>
      <c r="AD45" s="171"/>
    </row>
    <row r="46" spans="2:30" ht="24" customHeight="1" thickBot="1" x14ac:dyDescent="0.35">
      <c r="B46" s="258" t="s">
        <v>26</v>
      </c>
      <c r="C46" s="259"/>
      <c r="D46" s="259"/>
      <c r="E46" s="260"/>
      <c r="F46" s="159" t="s">
        <v>41</v>
      </c>
      <c r="G46" s="142" t="e">
        <f>IF($F46="","",VLOOKUP($F46,'Stations Set Up'!$A$1:$N$510,4,FALSE))</f>
        <v>#N/A</v>
      </c>
      <c r="H46" s="142" t="e">
        <f>IF($F46="","",VLOOKUP($F46,'Stations Set Up'!$A$1:$N$510,5,FALSE))</f>
        <v>#N/A</v>
      </c>
      <c r="I46" s="138" t="str">
        <f>IF(ISERROR(VLOOKUP($F46,'Stations Set Up'!$A$1:$N$510,14,FALSE)),"",IF($F46="","",VLOOKUP($F46,'Stations Set Up'!$A$1:$N$510,14,FALSE)))</f>
        <v/>
      </c>
      <c r="J46" s="140" t="e">
        <f>IF($F46="","",VLOOKUP($F46,'Stations Set Up'!$A$1:$Q$510,15,FALSE))</f>
        <v>#N/A</v>
      </c>
      <c r="K46" s="171"/>
      <c r="L46" s="61">
        <f>IF($D$22="","",VLOOKUP($D$22,'Accommodation Set Up'!$A$3:$U$99,8,FALSE))</f>
        <v>0</v>
      </c>
      <c r="M46" s="61" t="str">
        <f>IF($D$22="","",VLOOKUP($D$22,'Accommodation Set Up'!$A$3:$U$99,7,FALSE))</f>
        <v>867-982-3197</v>
      </c>
      <c r="N46" s="62" t="e">
        <f>IF($D$32="","",VLOOKUP($D$32,'Accommodation Set Up'!$A$3:$U$99,8,FALSE))</f>
        <v>#N/A</v>
      </c>
      <c r="O46" s="62" t="e">
        <f>IF($D$32="","",VLOOKUP($D$32,'Accommodation Set Up'!$A$3:$U$99,7,FALSE))</f>
        <v>#N/A</v>
      </c>
      <c r="P46" s="61">
        <f>IF($D$42="","",VLOOKUP($D$42,'Accommodation Set Up'!$A$3:$U$99,8,FALSE))</f>
        <v>0</v>
      </c>
      <c r="Q46" s="61">
        <f>IF($D$42="","",VLOOKUP($D$42,'Accommodation Set Up'!$A$3:$U$99,7,FALSE))</f>
        <v>0</v>
      </c>
      <c r="R46" s="62">
        <f>IF($D$52="","",VLOOKUP($D$52,'Accommodation Set Up'!$A$3:$U$99,8,FALSE))</f>
        <v>0</v>
      </c>
      <c r="S46" s="62">
        <f>IF($D$52="","",VLOOKUP($D$52,'Accommodation Set Up'!$A$3:$U$99,7,FALSE))</f>
        <v>0</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f>IF($D$25="","",VLOOKUP($D$25,'Accommodation Set Up'!$A$3:$U$99,8,FALSE))</f>
        <v>0</v>
      </c>
      <c r="Y46" s="61" t="str">
        <f>IF($D$25="","",VLOOKUP($D$25,'Accommodation Set Up'!$A$3:$U$99,7,FALSE))</f>
        <v>867-982-3197</v>
      </c>
      <c r="Z46" s="62" t="str">
        <f>IF($D$26="","",VLOOKUP($D$26,'Accommodation Set Up'!$A$3:$U$99,8,FALSE))</f>
        <v/>
      </c>
      <c r="AA46" s="62" t="str">
        <f>IF($D$26="","",VLOOKUP($D$26,'Accommodation Set Up'!$A$3:$U$99,7,FALSE))</f>
        <v/>
      </c>
      <c r="AB46" s="171"/>
      <c r="AC46" s="171"/>
      <c r="AD46" s="171"/>
    </row>
    <row r="47" spans="2:30" ht="24.95" customHeight="1" x14ac:dyDescent="0.3">
      <c r="B47" s="261"/>
      <c r="C47" s="262"/>
      <c r="D47" s="262"/>
      <c r="E47" s="263"/>
      <c r="F47" s="159" t="s">
        <v>42</v>
      </c>
      <c r="G47" s="142" t="e">
        <f>IF($F47="","",VLOOKUP($F47,'Stations Set Up'!$A$1:$N$510,4,FALSE))</f>
        <v>#N/A</v>
      </c>
      <c r="H47" s="142" t="e">
        <f>IF($F47="","",VLOOKUP($F47,'Stations Set Up'!$A$1:$N$510,5,FALSE))</f>
        <v>#N/A</v>
      </c>
      <c r="I47" s="138" t="str">
        <f>IF(ISERROR(VLOOKUP($F47,'Stations Set Up'!$A$1:$N$510,14,FALSE)),"",IF($F47="","",VLOOKUP($F47,'Stations Set Up'!$A$1:$N$510,14,FALSE)))</f>
        <v/>
      </c>
      <c r="J47" s="140" t="e">
        <f>IF($F47="","",VLOOKUP($F47,'Stations Set Up'!$A$1:$Q$510,15,FALSE))</f>
        <v>#N/A</v>
      </c>
      <c r="K47" s="171"/>
      <c r="L47" s="61">
        <f>IF($D$22="","",VLOOKUP($D$22,'Accommodation Set Up'!$A$3:$U$99,10,FALSE))</f>
        <v>0</v>
      </c>
      <c r="M47" s="61">
        <f>IF($D$22="","",VLOOKUP($D$22,'Accommodation Set Up'!$A$3:$U$99,9,FALSE))</f>
        <v>0</v>
      </c>
      <c r="N47" s="62" t="e">
        <f>IF($D$32="","",VLOOKUP($D$32,'Accommodation Set Up'!$A$3:$U$99,10,FALSE))</f>
        <v>#N/A</v>
      </c>
      <c r="O47" s="62" t="e">
        <f>IF($D$32="","",VLOOKUP($D$32,'Accommodation Set Up'!$A$3:$U$99,9,FALSE))</f>
        <v>#N/A</v>
      </c>
      <c r="P47" s="61">
        <f>IF($D$42="","",VLOOKUP($D$42,'Accommodation Set Up'!$A$3:$U$99,10,FALSE))</f>
        <v>0</v>
      </c>
      <c r="Q47" s="61">
        <f>IF($D$42="","",VLOOKUP($D$42,'Accommodation Set Up'!$A$3:$U$99,9,FALSE))</f>
        <v>0</v>
      </c>
      <c r="R47" s="62">
        <f>IF($D$52="","",VLOOKUP($D$52,'Accommodation Set Up'!$A$3:$U$99,10,FALSE))</f>
        <v>0</v>
      </c>
      <c r="S47" s="62">
        <f>IF($D$52="","",VLOOKUP($D$52,'Accommodation Set Up'!$A$3:$U$99,9,FALSE))</f>
        <v>0</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f>IF($D$25="","",VLOOKUP($D$25,'Accommodation Set Up'!$A$3:$U$99,10,FALSE))</f>
        <v>0</v>
      </c>
      <c r="Y47" s="61">
        <f>IF($D$25="","",VLOOKUP($D$25,'Accommodation Set Up'!$A$3:$U$99,9,FALSE))</f>
        <v>0</v>
      </c>
      <c r="Z47" s="62" t="str">
        <f>IF($D$26="","",VLOOKUP($D$26,'Accommodation Set Up'!$A$3:$U$99,10,FALSE))</f>
        <v/>
      </c>
      <c r="AA47" s="62" t="str">
        <f>IF($D$26="","",VLOOKUP($D$26,'Accommodation Set Up'!$A$3:$U$99,9,FALSE))</f>
        <v/>
      </c>
      <c r="AB47" s="171"/>
      <c r="AC47" s="171"/>
      <c r="AD47" s="171"/>
    </row>
    <row r="48" spans="2:30" ht="24.95" customHeight="1" x14ac:dyDescent="0.3">
      <c r="B48" s="264"/>
      <c r="C48" s="265"/>
      <c r="D48" s="265"/>
      <c r="E48" s="266"/>
      <c r="F48" s="159"/>
      <c r="G48" s="142" t="str">
        <f>IF($F48="","",VLOOKUP($F48,'Stations Set Up'!$A$1:$N$510,4,FALSE))</f>
        <v/>
      </c>
      <c r="H48" s="142" t="str">
        <f>IF($F48="","",VLOOKUP($F48,'Stations Set Up'!$A$1:$N$510,5,FALSE))</f>
        <v/>
      </c>
      <c r="I48" s="138" t="str">
        <f>IF(ISERROR(VLOOKUP($F48,'Stations Set Up'!$A$1:$N$510,14,FALSE)),"",IF($F48="","",VLOOKUP($F48,'Stations Set Up'!$A$1:$N$510,14,FALSE)))</f>
        <v/>
      </c>
      <c r="J48" s="140" t="str">
        <f>IF($F48="","",VLOOKUP($F48,'Stations Set Up'!$A$1:$Q$510,15,FALSE))</f>
        <v/>
      </c>
      <c r="K48" s="171"/>
      <c r="L48" s="61">
        <f>IF($D$22="","",VLOOKUP($D$22,'Accommodation Set Up'!$A$3:$U$99,12,FALSE))</f>
        <v>0</v>
      </c>
      <c r="M48" s="61">
        <f>IF($D$22="","",VLOOKUP($D$22,'Accommodation Set Up'!$A$3:$U$99,11,FALSE))</f>
        <v>0</v>
      </c>
      <c r="N48" s="62" t="e">
        <f>IF($D$32="","",VLOOKUP($D$32,'Accommodation Set Up'!$A$3:$U$99,12,FALSE))</f>
        <v>#N/A</v>
      </c>
      <c r="O48" s="62" t="e">
        <f>IF($D$32="","",VLOOKUP($D$32,'Accommodation Set Up'!$A$3:$U$99,11,FALSE))</f>
        <v>#N/A</v>
      </c>
      <c r="P48" s="61">
        <f>IF($D$42="","",VLOOKUP($D$42,'Accommodation Set Up'!$A$3:$U$99,12,FALSE))</f>
        <v>0</v>
      </c>
      <c r="Q48" s="61">
        <f>IF($D$42="","",VLOOKUP($D$42,'Accommodation Set Up'!$A$3:$U$99,11,FALSE))</f>
        <v>0</v>
      </c>
      <c r="R48" s="62">
        <f>IF($D$52="","",VLOOKUP($D$52,'Accommodation Set Up'!$A$3:$U$99,12,FALSE))</f>
        <v>0</v>
      </c>
      <c r="S48" s="62">
        <f>IF($D$52="","",VLOOKUP($D$52,'Accommodation Set Up'!$A$3:$U$99,11,FALSE))</f>
        <v>0</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1"/>
      <c r="AC48" s="171"/>
      <c r="AD48" s="171"/>
    </row>
    <row r="49" spans="2:30" ht="24.95" customHeight="1" x14ac:dyDescent="0.3">
      <c r="B49" s="264"/>
      <c r="C49" s="265"/>
      <c r="D49" s="265"/>
      <c r="E49" s="266"/>
      <c r="F49" s="159"/>
      <c r="G49" s="142" t="str">
        <f>IF($F49="","",VLOOKUP($F49,'Stations Set Up'!$A$1:$N$510,4,FALSE))</f>
        <v/>
      </c>
      <c r="H49" s="142" t="str">
        <f>IF($F49="","",VLOOKUP($F49,'Stations Set Up'!$A$1:$N$510,5,FALSE))</f>
        <v/>
      </c>
      <c r="I49" s="138" t="str">
        <f>IF(ISERROR(VLOOKUP($F49,'Stations Set Up'!$A$1:$N$510,14,FALSE)),"",IF($F49="","",VLOOKUP($F49,'Stations Set Up'!$A$1:$N$510,14,FALSE)))</f>
        <v/>
      </c>
      <c r="J49" s="140" t="str">
        <f>IF($F49="","",VLOOKUP($F49,'Stations Set Up'!$A$1:$Q$510,15,FALSE))</f>
        <v/>
      </c>
      <c r="K49" s="171"/>
      <c r="L49" s="63"/>
      <c r="M49" s="61">
        <f>IF($D$22="","",VLOOKUP($D$22,'Accommodation Set Up'!$A$3:$U$99,13,FALSE))</f>
        <v>0</v>
      </c>
      <c r="N49" s="65"/>
      <c r="O49" s="62" t="e">
        <f>IF($D$32="","",VLOOKUP($D$32,'Accommodation Set Up'!$A$3:$U$99,13,FALSE))</f>
        <v>#N/A</v>
      </c>
      <c r="P49" s="63"/>
      <c r="Q49" s="61">
        <f>IF($D$42="","",VLOOKUP($D$42,'Accommodation Set Up'!$A$3:$U$99,13,FALSE))</f>
        <v>0</v>
      </c>
      <c r="R49" s="65"/>
      <c r="S49" s="62">
        <f>IF($D$52="","",VLOOKUP($D$52,'Accommodation Set Up'!$A$3:$U$99,13,FALSE))</f>
        <v>0</v>
      </c>
      <c r="T49" s="63"/>
      <c r="U49" s="61" t="str">
        <f>IF($D$62="","",VLOOKUP($D$62,'Accommodation Set Up'!$A$3:$U$99,13,FALSE))</f>
        <v/>
      </c>
      <c r="V49" s="65"/>
      <c r="W49" s="62" t="str">
        <f>IF($D$72="","",VLOOKUP($D$72,'Accommodation Set Up'!$A$3:$U$99,13,FALSE))</f>
        <v/>
      </c>
      <c r="X49" s="63"/>
      <c r="Y49" s="61">
        <f>IF($D$25="","",VLOOKUP($D$25,'Accommodation Set Up'!$A$3:$U$99,13,FALSE))</f>
        <v>0</v>
      </c>
      <c r="Z49" s="65"/>
      <c r="AA49" s="62" t="str">
        <f>IF($D$26="","",VLOOKUP($D$26,'Accommodation Set Up'!$A$3:$U$99,13,FALSE))</f>
        <v/>
      </c>
      <c r="AB49" s="171"/>
      <c r="AC49" s="171"/>
      <c r="AD49" s="171"/>
    </row>
    <row r="50" spans="2:30" ht="24.95" customHeight="1" x14ac:dyDescent="0.3">
      <c r="B50" s="264"/>
      <c r="C50" s="265"/>
      <c r="D50" s="265"/>
      <c r="E50" s="266"/>
      <c r="F50" s="159"/>
      <c r="G50" s="142" t="str">
        <f>IF($F50="","",VLOOKUP($F50,'Stations Set Up'!$A$1:$N$510,4,FALSE))</f>
        <v/>
      </c>
      <c r="H50" s="142" t="str">
        <f>IF($F50="","",VLOOKUP($F50,'Stations Set Up'!$A$1:$N$510,5,FALSE))</f>
        <v/>
      </c>
      <c r="I50" s="138" t="str">
        <f>IF(ISERROR(VLOOKUP($F50,'Stations Set Up'!$A$1:$N$510,14,FALSE)),"",IF($F50="","",VLOOKUP($F50,'Stations Set Up'!$A$1:$N$510,14,FALSE)))</f>
        <v/>
      </c>
      <c r="J50" s="140" t="str">
        <f>IF($F50="","",VLOOKUP($F50,'Stations Set Up'!$A$1:$Q$510,15,FALSE))</f>
        <v/>
      </c>
      <c r="K50" s="171"/>
      <c r="L50" s="63"/>
      <c r="M50" s="61">
        <f>IF($D$22="","",VLOOKUP($D$22,'Accommodation Set Up'!$A$3:$U$99,15,FALSE))</f>
        <v>0</v>
      </c>
      <c r="N50" s="65"/>
      <c r="O50" s="62" t="e">
        <f>IF($D$32="","",VLOOKUP($D$32,'Accommodation Set Up'!$A$3:$U$99,15,FALSE))</f>
        <v>#N/A</v>
      </c>
      <c r="P50" s="63"/>
      <c r="Q50" s="61">
        <f>IF($D$42="","",VLOOKUP($D$42,'Accommodation Set Up'!$A$3:$U$99,15,FALSE))</f>
        <v>0</v>
      </c>
      <c r="R50" s="65"/>
      <c r="S50" s="62">
        <f>IF($D$52="","",VLOOKUP($D$52,'Accommodation Set Up'!$A$3:$U$99,15,FALSE))</f>
        <v>0</v>
      </c>
      <c r="T50" s="63"/>
      <c r="U50" s="61" t="str">
        <f>IF($D$62="","",VLOOKUP($D$62,'Accommodation Set Up'!$A$3:$U$99,15,FALSE))</f>
        <v/>
      </c>
      <c r="V50" s="65"/>
      <c r="W50" s="62" t="str">
        <f>IF($D$72="","",VLOOKUP($D$72,'Accommodation Set Up'!$A$3:$U$99,15,FALSE))</f>
        <v/>
      </c>
      <c r="X50" s="63"/>
      <c r="Y50" s="61">
        <f>IF($D$25="","",VLOOKUP($D$25,'Accommodation Set Up'!$A$3:$U$99,15,FALSE))</f>
        <v>0</v>
      </c>
      <c r="Z50" s="65"/>
      <c r="AA50" s="62" t="str">
        <f>IF($D$26="","",VLOOKUP($D$26,'Accommodation Set Up'!$A$3:$U$99,15,FALSE))</f>
        <v/>
      </c>
      <c r="AB50" s="171"/>
      <c r="AC50" s="171"/>
      <c r="AD50" s="171"/>
    </row>
    <row r="51" spans="2:30" ht="24.95" customHeight="1" thickBot="1" x14ac:dyDescent="0.35">
      <c r="B51" s="267"/>
      <c r="C51" s="268"/>
      <c r="D51" s="268"/>
      <c r="E51" s="269"/>
      <c r="F51" s="165"/>
      <c r="G51" s="219" t="str">
        <f>IF($F51="","",VLOOKUP($F51,'Stations Set Up'!$A$1:$N$510,4,FALSE))</f>
        <v/>
      </c>
      <c r="H51" s="219" t="str">
        <f>IF($F51="","",VLOOKUP($F51,'Stations Set Up'!$A$1:$N$510,5,FALSE))</f>
        <v/>
      </c>
      <c r="I51" s="220" t="str">
        <f>IF(ISERROR(VLOOKUP($F51,'Stations Set Up'!$A$1:$N$510,14,FALSE)),"",IF($F51="","",VLOOKUP($F51,'Stations Set Up'!$A$1:$N$510,14,FALSE)))</f>
        <v/>
      </c>
      <c r="J51" s="221" t="str">
        <f>IF($F51="","",VLOOKUP($F51,'Stations Set Up'!$A$1:$Q$510,15,FALSE))</f>
        <v/>
      </c>
      <c r="K51" s="171"/>
      <c r="L51" s="63"/>
      <c r="M51" s="61" t="str">
        <f>IF($D$22="","",VLOOKUP($D$22,'Accommodation Set Up'!$A$3:$U$99,7,FALSE))</f>
        <v>867-982-3197</v>
      </c>
      <c r="N51" s="65"/>
      <c r="O51" s="62" t="e">
        <f>IF($D$32="","",VLOOKUP($D$32,'Accommodation Set Up'!$A$3:$U$99,7,FALSE))</f>
        <v>#N/A</v>
      </c>
      <c r="P51" s="63"/>
      <c r="Q51" s="61">
        <f>IF($D$42="","",VLOOKUP($D$42,'Accommodation Set Up'!$A$3:$U$99,7,FALSE))</f>
        <v>0</v>
      </c>
      <c r="R51" s="65"/>
      <c r="S51" s="62">
        <f>IF($D$52="","",VLOOKUP($D$52,'Accommodation Set Up'!$A$3:$U$99,7,FALSE))</f>
        <v>0</v>
      </c>
      <c r="T51" s="63"/>
      <c r="U51" s="61" t="str">
        <f>IF($D$62="","",VLOOKUP($D$62,'Accommodation Set Up'!$A$3:$U$99,7,FALSE))</f>
        <v/>
      </c>
      <c r="V51" s="65"/>
      <c r="W51" s="62" t="str">
        <f>IF($D$72="","",VLOOKUP($D$72,'Accommodation Set Up'!$A$3:$U$99,7,FALSE))</f>
        <v/>
      </c>
      <c r="X51" s="63"/>
      <c r="Y51" s="61" t="str">
        <f>IF($D$25="","",VLOOKUP($D$25,'Accommodation Set Up'!$A$3:$U$99,7,FALSE))</f>
        <v>867-982-3197</v>
      </c>
      <c r="Z51" s="65"/>
      <c r="AA51" s="62" t="str">
        <f>IF($D$26="","",VLOOKUP($D$26,'Accommodation Set Up'!$A$3:$U$99,7,FALSE))</f>
        <v/>
      </c>
      <c r="AB51" s="171"/>
      <c r="AC51" s="171"/>
      <c r="AD51" s="171"/>
    </row>
    <row r="52" spans="2:30" ht="21" thickBot="1" x14ac:dyDescent="0.35">
      <c r="B52" s="222" t="s">
        <v>29</v>
      </c>
      <c r="C52" s="248" t="s">
        <v>24</v>
      </c>
      <c r="D52" s="223" t="s">
        <v>25</v>
      </c>
      <c r="E52" s="224" t="str">
        <f>IF(INDEX($R$40:$R$51,$R$52)="SELECT ACCOM","",INDEX($R$40:$R$51,$R$52))</f>
        <v>Home</v>
      </c>
      <c r="F52" s="225" t="e">
        <f>IF($E52="","",IF($E52="Office",VLOOKUP($E$8,'Personnel Set Up'!$A$4:$L$92,8,FALSE),IF($E52="Home",VLOOKUP($E$8,'Personnel Set Up'!$A$4:$S$92,6,FALSE),VLOOKUP($E$52,$R$40:$S$51,2,FALSE))))</f>
        <v>#N/A</v>
      </c>
      <c r="G52" s="226"/>
      <c r="H52" s="226"/>
      <c r="I52" s="226"/>
      <c r="J52" s="227"/>
      <c r="K52" s="171"/>
      <c r="L52" s="63">
        <v>3</v>
      </c>
      <c r="M52" s="64"/>
      <c r="N52" s="65">
        <v>3</v>
      </c>
      <c r="O52" s="66"/>
      <c r="P52" s="63">
        <v>2</v>
      </c>
      <c r="Q52" s="64"/>
      <c r="R52" s="65">
        <v>5</v>
      </c>
      <c r="S52" s="66"/>
      <c r="T52" s="63">
        <v>5</v>
      </c>
      <c r="U52" s="64"/>
      <c r="V52" s="65">
        <v>7</v>
      </c>
      <c r="W52" s="66"/>
      <c r="X52" s="63">
        <v>4</v>
      </c>
      <c r="Y52" s="64"/>
      <c r="Z52" s="65">
        <v>4</v>
      </c>
      <c r="AA52" s="66"/>
      <c r="AB52" s="171"/>
      <c r="AC52" s="171"/>
      <c r="AD52" s="171"/>
    </row>
    <row r="53" spans="2:30" ht="24.95" customHeight="1" thickBot="1" x14ac:dyDescent="0.35">
      <c r="B53" s="109"/>
      <c r="C53" s="110"/>
      <c r="D53" s="169"/>
      <c r="E53" s="169"/>
      <c r="F53" s="170"/>
      <c r="G53" s="170"/>
      <c r="H53" s="170"/>
      <c r="I53" s="169"/>
      <c r="J53" s="211"/>
      <c r="K53" s="171"/>
      <c r="L53" s="171"/>
      <c r="M53" s="171"/>
      <c r="N53" s="171"/>
      <c r="O53" s="171"/>
      <c r="P53" s="171"/>
      <c r="Q53" s="171"/>
      <c r="R53" s="171"/>
      <c r="S53" s="171"/>
      <c r="T53" s="171"/>
      <c r="U53" s="171"/>
      <c r="V53" s="171"/>
      <c r="W53" s="171"/>
      <c r="X53" s="171"/>
      <c r="Y53" s="171"/>
      <c r="Z53" s="171"/>
      <c r="AA53" s="171"/>
      <c r="AB53" s="171"/>
      <c r="AC53" s="171"/>
      <c r="AD53" s="171"/>
    </row>
    <row r="54" spans="2:30" ht="27" customHeight="1" thickBot="1" x14ac:dyDescent="0.35">
      <c r="B54" s="237" t="s">
        <v>43</v>
      </c>
      <c r="C54" s="161" t="s">
        <v>15</v>
      </c>
      <c r="D54" s="162" t="s">
        <v>16</v>
      </c>
      <c r="E54" s="162" t="s">
        <v>17</v>
      </c>
      <c r="F54" s="163" t="s">
        <v>18</v>
      </c>
      <c r="G54" s="163" t="s">
        <v>19</v>
      </c>
      <c r="H54" s="163" t="s">
        <v>20</v>
      </c>
      <c r="I54" s="163" t="s">
        <v>21</v>
      </c>
      <c r="J54" s="230" t="s">
        <v>22</v>
      </c>
      <c r="K54" s="146"/>
    </row>
    <row r="55" spans="2:30" ht="24.95" customHeight="1" x14ac:dyDescent="0.25">
      <c r="B55" s="105" t="s">
        <v>23</v>
      </c>
      <c r="C55" s="248" t="s">
        <v>24</v>
      </c>
      <c r="D55" s="143" t="str">
        <f>D52</f>
        <v>Yellowknife</v>
      </c>
      <c r="E55" s="158"/>
      <c r="F55" s="141" t="str">
        <f>IF(E55="","",VLOOKUP(E55,Metadata!$J$1:$K$18,2,FALSE))</f>
        <v/>
      </c>
      <c r="G55" s="166"/>
      <c r="H55" s="166"/>
      <c r="I55" s="167"/>
      <c r="J55" s="210"/>
      <c r="K55" s="146"/>
    </row>
    <row r="56" spans="2:30" ht="24.95" customHeight="1" thickBot="1" x14ac:dyDescent="0.3">
      <c r="B56" s="258" t="s">
        <v>26</v>
      </c>
      <c r="C56" s="259"/>
      <c r="D56" s="259"/>
      <c r="E56" s="260"/>
      <c r="F56" s="159"/>
      <c r="G56" s="142" t="str">
        <f>IF($F56="","",VLOOKUP($F56,'Stations Set Up'!$A$1:$N$510,4,FALSE))</f>
        <v/>
      </c>
      <c r="H56" s="142" t="str">
        <f>IF($F56="","",VLOOKUP($F56,'Stations Set Up'!$A$1:$N$510,5,FALSE))</f>
        <v/>
      </c>
      <c r="I56" s="138" t="str">
        <f>IF(ISERROR(VLOOKUP($F56,'Stations Set Up'!$A$1:$N$510,14,FALSE)),"",IF($F56="","",VLOOKUP($F56,'Stations Set Up'!$A$1:$N$510,14,FALSE)))</f>
        <v/>
      </c>
      <c r="J56" s="140" t="str">
        <f>IF($F56="","",VLOOKUP($F56,'Stations Set Up'!$A$1:$Q$510,15,FALSE))</f>
        <v/>
      </c>
      <c r="K56" s="146"/>
    </row>
    <row r="57" spans="2:30" ht="24.95" customHeight="1" x14ac:dyDescent="0.25">
      <c r="B57" s="261"/>
      <c r="C57" s="262"/>
      <c r="D57" s="262"/>
      <c r="E57" s="263"/>
      <c r="F57" s="194"/>
      <c r="G57" s="142" t="str">
        <f>IF($F57="","",VLOOKUP($F57,'Stations Set Up'!$A$1:$N$510,4,FALSE))</f>
        <v/>
      </c>
      <c r="H57" s="142" t="str">
        <f>IF($F57="","",VLOOKUP($F57,'Stations Set Up'!$A$1:$N$510,5,FALSE))</f>
        <v/>
      </c>
      <c r="I57" s="138" t="str">
        <f>IF(ISERROR(VLOOKUP($F57,'Stations Set Up'!$A$1:$N$510,14,FALSE)),"",IF($F57="","",VLOOKUP($F57,'Stations Set Up'!$A$1:$N$510,14,FALSE)))</f>
        <v/>
      </c>
      <c r="J57" s="140" t="str">
        <f>IF($F57="","",VLOOKUP($F57,'Stations Set Up'!$A$1:$Q$510,15,FALSE))</f>
        <v/>
      </c>
      <c r="K57" s="146"/>
    </row>
    <row r="58" spans="2:30" ht="24.95" customHeight="1" x14ac:dyDescent="0.25">
      <c r="B58" s="264"/>
      <c r="C58" s="265"/>
      <c r="D58" s="265"/>
      <c r="E58" s="266"/>
      <c r="F58" s="159"/>
      <c r="G58" s="142" t="str">
        <f>IF($F58="","",VLOOKUP($F58,'Stations Set Up'!$A$1:$N$510,4,FALSE))</f>
        <v/>
      </c>
      <c r="H58" s="142" t="str">
        <f>IF($F58="","",VLOOKUP($F58,'Stations Set Up'!$A$1:$N$510,5,FALSE))</f>
        <v/>
      </c>
      <c r="I58" s="138" t="str">
        <f>IF(ISERROR(VLOOKUP($F58,'Stations Set Up'!$A$1:$N$510,14,FALSE)),"",IF($F58="","",VLOOKUP($F58,'Stations Set Up'!$A$1:$N$510,14,FALSE)))</f>
        <v/>
      </c>
      <c r="J58" s="140" t="str">
        <f>IF($F58="","",VLOOKUP($F58,'Stations Set Up'!$A$1:$Q$510,15,FALSE))</f>
        <v/>
      </c>
      <c r="K58" s="146"/>
    </row>
    <row r="59" spans="2:30" ht="24.95" customHeight="1" x14ac:dyDescent="0.25">
      <c r="B59" s="264"/>
      <c r="C59" s="265"/>
      <c r="D59" s="265"/>
      <c r="E59" s="266"/>
      <c r="F59" s="159"/>
      <c r="G59" s="142" t="str">
        <f>IF($F59="","",VLOOKUP($F59,'Stations Set Up'!$A$1:$N$510,4,FALSE))</f>
        <v/>
      </c>
      <c r="H59" s="142" t="str">
        <f>IF($F59="","",VLOOKUP($F59,'Stations Set Up'!$A$1:$N$510,5,FALSE))</f>
        <v/>
      </c>
      <c r="I59" s="138" t="str">
        <f>IF(ISERROR(VLOOKUP($F59,'Stations Set Up'!$A$1:$N$510,14,FALSE)),"",IF($F59="","",VLOOKUP($F59,'Stations Set Up'!$A$1:$N$510,14,FALSE)))</f>
        <v/>
      </c>
      <c r="J59" s="140" t="str">
        <f>IF($F59="","",VLOOKUP($F59,'Stations Set Up'!$A$1:$Q$510,15,FALSE))</f>
        <v/>
      </c>
      <c r="K59" s="146"/>
    </row>
    <row r="60" spans="2:30" ht="24.95" customHeight="1" x14ac:dyDescent="0.25">
      <c r="B60" s="264"/>
      <c r="C60" s="265"/>
      <c r="D60" s="265"/>
      <c r="E60" s="266"/>
      <c r="F60" s="159"/>
      <c r="G60" s="142" t="str">
        <f>IF($F60="","",VLOOKUP($F60,'Stations Set Up'!$A$1:$N$510,4,FALSE))</f>
        <v/>
      </c>
      <c r="H60" s="142" t="str">
        <f>IF($F60="","",VLOOKUP($F60,'Stations Set Up'!$A$1:$N$510,5,FALSE))</f>
        <v/>
      </c>
      <c r="I60" s="138" t="str">
        <f>IF(ISERROR(VLOOKUP($F60,'Stations Set Up'!$A$1:$N$510,14,FALSE)),"",IF($F60="","",VLOOKUP($F60,'Stations Set Up'!$A$1:$N$510,14,FALSE)))</f>
        <v/>
      </c>
      <c r="J60" s="140" t="str">
        <f>IF($F60="","",VLOOKUP($F60,'Stations Set Up'!$A$1:$Q$510,15,FALSE))</f>
        <v/>
      </c>
      <c r="K60" s="146"/>
    </row>
    <row r="61" spans="2:30" ht="24.95" customHeight="1" thickBot="1" x14ac:dyDescent="0.3">
      <c r="B61" s="267"/>
      <c r="C61" s="268"/>
      <c r="D61" s="268"/>
      <c r="E61" s="269"/>
      <c r="F61" s="165"/>
      <c r="G61" s="219" t="str">
        <f>IF($F61="","",VLOOKUP($F61,'Stations Set Up'!$A$1:$N$510,4,FALSE))</f>
        <v/>
      </c>
      <c r="H61" s="219" t="str">
        <f>IF($F61="","",VLOOKUP($F61,'Stations Set Up'!$A$1:$N$510,5,FALSE))</f>
        <v/>
      </c>
      <c r="I61" s="220" t="str">
        <f>IF(ISERROR(VLOOKUP($F61,'Stations Set Up'!$A$1:$N$510,14,FALSE)),"",IF($F61="","",VLOOKUP($F61,'Stations Set Up'!$A$1:$N$510,14,FALSE)))</f>
        <v/>
      </c>
      <c r="J61" s="221" t="str">
        <f>IF($F61="","",VLOOKUP($F61,'Stations Set Up'!$A$1:$Q$510,15,FALSE))</f>
        <v/>
      </c>
      <c r="K61" s="146"/>
    </row>
    <row r="62" spans="2:30" ht="16.5" thickBot="1" x14ac:dyDescent="0.3">
      <c r="B62" s="222" t="s">
        <v>29</v>
      </c>
      <c r="C62" s="248" t="s">
        <v>24</v>
      </c>
      <c r="D62" s="223"/>
      <c r="E62" s="224" t="str">
        <f>IF(INDEX($T$40:$T$51,$T$52)="SELECT ACCOM","",INDEX($T$40:$T$51,$T$52))</f>
        <v/>
      </c>
      <c r="F62" s="225" t="str">
        <f>IF($E62="","",IF($E62="Office",VLOOKUP($E$8,'Personnel Set Up'!$A$4:$L$92,8,FALSE),IF($E62="Home",VLOOKUP($E$8,'Personnel Set Up'!$A$4:$S$92,6,FALSE),VLOOKUP($E62,$T$40:$U$51,2,FALSE))))</f>
        <v/>
      </c>
      <c r="G62" s="226"/>
      <c r="H62" s="226"/>
      <c r="I62" s="226"/>
      <c r="J62" s="227"/>
      <c r="K62" s="146"/>
    </row>
    <row r="63" spans="2:30" ht="24.95" customHeight="1" thickBot="1" x14ac:dyDescent="0.3">
      <c r="B63" s="109"/>
      <c r="C63" s="110"/>
      <c r="D63" s="169"/>
      <c r="E63" s="169"/>
      <c r="F63" s="170"/>
      <c r="G63" s="170"/>
      <c r="H63" s="170"/>
      <c r="I63" s="169"/>
      <c r="J63" s="211"/>
      <c r="K63" s="146"/>
    </row>
    <row r="64" spans="2:30" ht="27" customHeight="1" thickBot="1" x14ac:dyDescent="0.35">
      <c r="B64" s="237" t="s">
        <v>43</v>
      </c>
      <c r="C64" s="161" t="s">
        <v>15</v>
      </c>
      <c r="D64" s="162" t="s">
        <v>16</v>
      </c>
      <c r="E64" s="162" t="s">
        <v>17</v>
      </c>
      <c r="F64" s="163" t="s">
        <v>18</v>
      </c>
      <c r="G64" s="163" t="s">
        <v>19</v>
      </c>
      <c r="H64" s="163" t="s">
        <v>20</v>
      </c>
      <c r="I64" s="163" t="s">
        <v>21</v>
      </c>
      <c r="J64" s="230" t="s">
        <v>22</v>
      </c>
      <c r="K64" s="175"/>
    </row>
    <row r="65" spans="2:12" ht="24.95" customHeight="1" x14ac:dyDescent="0.25">
      <c r="B65" s="105" t="s">
        <v>23</v>
      </c>
      <c r="C65" s="248" t="s">
        <v>24</v>
      </c>
      <c r="D65" s="143">
        <f>D62</f>
        <v>0</v>
      </c>
      <c r="E65" s="158"/>
      <c r="F65" s="141" t="str">
        <f>IF(E65="","",VLOOKUP(E65,Metadata!$J$1:$K$18,2,FALSE))</f>
        <v/>
      </c>
      <c r="G65" s="166"/>
      <c r="H65" s="166"/>
      <c r="I65" s="167"/>
      <c r="J65" s="210"/>
      <c r="K65" s="100"/>
      <c r="L65" s="100"/>
    </row>
    <row r="66" spans="2:12" ht="24.95" customHeight="1" thickBot="1" x14ac:dyDescent="0.3">
      <c r="B66" s="258" t="s">
        <v>26</v>
      </c>
      <c r="C66" s="259"/>
      <c r="D66" s="259"/>
      <c r="E66" s="260"/>
      <c r="F66" s="159"/>
      <c r="G66" s="142" t="str">
        <f>IF($F66="","",VLOOKUP($F66,'Stations Set Up'!$A$1:$N$510,4,FALSE))</f>
        <v/>
      </c>
      <c r="H66" s="142" t="str">
        <f>IF($F66="","",VLOOKUP($F66,'Stations Set Up'!$A$1:$N$510,5,FALSE))</f>
        <v/>
      </c>
      <c r="I66" s="138" t="str">
        <f>IF(ISERROR(VLOOKUP($F66,'Stations Set Up'!$A$1:$N$510,14,FALSE)),"",IF($F66="","",VLOOKUP($F66,'Stations Set Up'!$A$1:$N$510,14,FALSE)))</f>
        <v/>
      </c>
      <c r="J66" s="140" t="str">
        <f>IF($F66="","",VLOOKUP($F66,'Stations Set Up'!$A$1:$Q$510,15,FALSE))</f>
        <v/>
      </c>
      <c r="K66" s="100"/>
      <c r="L66" s="100"/>
    </row>
    <row r="67" spans="2:12" ht="24.95" customHeight="1" x14ac:dyDescent="0.25">
      <c r="B67" s="261"/>
      <c r="C67" s="262"/>
      <c r="D67" s="262"/>
      <c r="E67" s="263"/>
      <c r="F67" s="159"/>
      <c r="G67" s="142" t="str">
        <f>IF($F67="","",VLOOKUP($F67,'Stations Set Up'!$A$1:$N$510,4,FALSE))</f>
        <v/>
      </c>
      <c r="H67" s="142" t="str">
        <f>IF($F67="","",VLOOKUP($F67,'Stations Set Up'!$A$1:$N$510,5,FALSE))</f>
        <v/>
      </c>
      <c r="I67" s="138" t="str">
        <f>IF(ISERROR(VLOOKUP($F67,'Stations Set Up'!$A$1:$N$510,14,FALSE)),"",IF($F67="","",VLOOKUP($F67,'Stations Set Up'!$A$1:$N$510,14,FALSE)))</f>
        <v/>
      </c>
      <c r="J67" s="140" t="str">
        <f>IF($F67="","",VLOOKUP($F67,'Stations Set Up'!$A$1:$Q$510,15,FALSE))</f>
        <v/>
      </c>
      <c r="K67" s="100"/>
      <c r="L67" s="100"/>
    </row>
    <row r="68" spans="2:12" ht="24.95" customHeight="1" x14ac:dyDescent="0.25">
      <c r="B68" s="264"/>
      <c r="C68" s="265"/>
      <c r="D68" s="265"/>
      <c r="E68" s="266"/>
      <c r="F68" s="159"/>
      <c r="G68" s="142" t="str">
        <f>IF($F68="","",VLOOKUP($F68,'Stations Set Up'!$A$1:$N$510,4,FALSE))</f>
        <v/>
      </c>
      <c r="H68" s="142" t="str">
        <f>IF($F68="","",VLOOKUP($F68,'Stations Set Up'!$A$1:$N$510,5,FALSE))</f>
        <v/>
      </c>
      <c r="I68" s="138" t="str">
        <f>IF(ISERROR(VLOOKUP($F68,'Stations Set Up'!$A$1:$N$510,14,FALSE)),"",IF($F68="","",VLOOKUP($F68,'Stations Set Up'!$A$1:$N$510,14,FALSE)))</f>
        <v/>
      </c>
      <c r="J68" s="140" t="str">
        <f>IF($F68="","",VLOOKUP($F68,'Stations Set Up'!$A$1:$Q$510,15,FALSE))</f>
        <v/>
      </c>
      <c r="K68" s="100"/>
      <c r="L68" s="100"/>
    </row>
    <row r="69" spans="2:12" ht="24.95" customHeight="1" x14ac:dyDescent="0.25">
      <c r="B69" s="264"/>
      <c r="C69" s="265"/>
      <c r="D69" s="265"/>
      <c r="E69" s="266"/>
      <c r="F69" s="159"/>
      <c r="G69" s="142" t="str">
        <f>IF($F69="","",VLOOKUP($F69,'Stations Set Up'!$A$1:$N$510,4,FALSE))</f>
        <v/>
      </c>
      <c r="H69" s="142" t="str">
        <f>IF($F69="","",VLOOKUP($F69,'Stations Set Up'!$A$1:$N$510,5,FALSE))</f>
        <v/>
      </c>
      <c r="I69" s="138" t="str">
        <f>IF(ISERROR(VLOOKUP($F69,'Stations Set Up'!$A$1:$N$510,14,FALSE)),"",IF($F69="","",VLOOKUP($F69,'Stations Set Up'!$A$1:$N$510,14,FALSE)))</f>
        <v/>
      </c>
      <c r="J69" s="140" t="str">
        <f>IF($F69="","",VLOOKUP($F69,'Stations Set Up'!$A$1:$Q$510,15,FALSE))</f>
        <v/>
      </c>
      <c r="K69" s="176"/>
    </row>
    <row r="70" spans="2:12" ht="24.95" customHeight="1" x14ac:dyDescent="0.25">
      <c r="B70" s="264"/>
      <c r="C70" s="265"/>
      <c r="D70" s="265"/>
      <c r="E70" s="266"/>
      <c r="F70" s="159"/>
      <c r="G70" s="142" t="str">
        <f>IF($F70="","",VLOOKUP($F70,'Stations Set Up'!$A$1:$N$510,4,FALSE))</f>
        <v/>
      </c>
      <c r="H70" s="142" t="str">
        <f>IF($F70="","",VLOOKUP($F70,'Stations Set Up'!$A$1:$N$510,5,FALSE))</f>
        <v/>
      </c>
      <c r="I70" s="138" t="str">
        <f>IF(ISERROR(VLOOKUP($F70,'Stations Set Up'!$A$1:$N$510,14,FALSE)),"",IF($F70="","",VLOOKUP($F70,'Stations Set Up'!$A$1:$N$510,14,FALSE)))</f>
        <v/>
      </c>
      <c r="J70" s="140" t="str">
        <f>IF($F70="","",VLOOKUP($F70,'Stations Set Up'!$A$1:$Q$510,15,FALSE))</f>
        <v/>
      </c>
      <c r="K70" s="176"/>
    </row>
    <row r="71" spans="2:12" ht="24.95" customHeight="1" thickBot="1" x14ac:dyDescent="0.3">
      <c r="B71" s="267"/>
      <c r="C71" s="268"/>
      <c r="D71" s="268"/>
      <c r="E71" s="269"/>
      <c r="F71" s="165"/>
      <c r="G71" s="219" t="str">
        <f>IF($F71="","",VLOOKUP($F71,'Stations Set Up'!$A$1:$N$510,4,FALSE))</f>
        <v/>
      </c>
      <c r="H71" s="219" t="str">
        <f>IF($F71="","",VLOOKUP($F71,'Stations Set Up'!$A$1:$N$510,5,FALSE))</f>
        <v/>
      </c>
      <c r="I71" s="220" t="str">
        <f>IF(ISERROR(VLOOKUP($F71,'Stations Set Up'!$A$1:$N$510,14,FALSE)),"",IF($F71="","",VLOOKUP($F71,'Stations Set Up'!$A$1:$N$510,14,FALSE)))</f>
        <v/>
      </c>
      <c r="J71" s="221" t="str">
        <f>IF($F71="","",VLOOKUP($F71,'Stations Set Up'!$A$1:$Q$510,15,FALSE))</f>
        <v/>
      </c>
    </row>
    <row r="72" spans="2:12" ht="16.5" thickBot="1" x14ac:dyDescent="0.3">
      <c r="B72" s="222" t="s">
        <v>29</v>
      </c>
      <c r="C72" s="248" t="s">
        <v>24</v>
      </c>
      <c r="D72" s="223"/>
      <c r="E72" s="224" t="str">
        <f>IF(INDEX($V$40:$V$51,$V$52)="SELECT ACCOM","",INDEX($V$40:$V$51,$V$52))</f>
        <v/>
      </c>
      <c r="F72" s="225" t="str">
        <f>IF($E72="","",IF($E72="Office",VLOOKUP($E$8,'Personnel Set Up'!$A$4:$L$92,8,FALSE),IF($E72="Home",VLOOKUP($E$8,'Personnel Set Up'!$A$4:$S$92,6,FALSE),VLOOKUP($E72,$V$40:$W$51,2,FALSE))))</f>
        <v/>
      </c>
      <c r="G72" s="226"/>
      <c r="H72" s="226"/>
      <c r="I72" s="226"/>
      <c r="J72" s="227"/>
      <c r="K72" s="176"/>
    </row>
    <row r="73" spans="2:12" ht="24.95" customHeight="1" x14ac:dyDescent="0.2">
      <c r="B73" s="234" t="s">
        <v>44</v>
      </c>
      <c r="C73" s="270"/>
      <c r="D73" s="270"/>
      <c r="E73" s="270"/>
      <c r="F73" s="270"/>
      <c r="G73" s="270"/>
      <c r="H73" s="270"/>
      <c r="I73" s="270"/>
      <c r="J73" s="271"/>
    </row>
    <row r="74" spans="2:12" ht="24.95" customHeight="1" x14ac:dyDescent="0.2">
      <c r="B74" s="235"/>
      <c r="C74" s="272"/>
      <c r="D74" s="272"/>
      <c r="E74" s="272"/>
      <c r="F74" s="272"/>
      <c r="G74" s="272"/>
      <c r="H74" s="272"/>
      <c r="I74" s="272"/>
      <c r="J74" s="273"/>
    </row>
    <row r="75" spans="2:12" ht="24.95" customHeight="1" x14ac:dyDescent="0.2">
      <c r="B75" s="235"/>
      <c r="C75" s="272"/>
      <c r="D75" s="272"/>
      <c r="E75" s="272"/>
      <c r="F75" s="272"/>
      <c r="G75" s="272"/>
      <c r="H75" s="272"/>
      <c r="I75" s="272"/>
      <c r="J75" s="273"/>
    </row>
    <row r="76" spans="2:12" ht="24.95" customHeight="1" x14ac:dyDescent="0.2">
      <c r="B76" s="235"/>
      <c r="C76" s="272"/>
      <c r="D76" s="272"/>
      <c r="E76" s="272"/>
      <c r="F76" s="272"/>
      <c r="G76" s="272"/>
      <c r="H76" s="272"/>
      <c r="I76" s="272"/>
      <c r="J76" s="273"/>
    </row>
    <row r="77" spans="2:12" ht="13.5" customHeight="1" thickBot="1" x14ac:dyDescent="0.25">
      <c r="B77" s="236"/>
      <c r="C77" s="274"/>
      <c r="D77" s="274"/>
      <c r="E77" s="274"/>
      <c r="F77" s="274"/>
      <c r="G77" s="274"/>
      <c r="H77" s="274"/>
      <c r="I77" s="274"/>
      <c r="J77" s="275"/>
    </row>
    <row r="78" spans="2:12" ht="15.75" x14ac:dyDescent="0.2">
      <c r="B78" s="111"/>
      <c r="C78" s="112"/>
      <c r="D78" s="112"/>
      <c r="E78" s="112"/>
      <c r="F78" s="112"/>
      <c r="G78" s="112"/>
      <c r="H78" s="112"/>
      <c r="I78" s="112"/>
      <c r="J78" s="113"/>
    </row>
    <row r="79" spans="2:12" ht="15" x14ac:dyDescent="0.2">
      <c r="B79" s="177"/>
      <c r="C79" s="178"/>
      <c r="D79" s="179"/>
      <c r="E79" s="179"/>
      <c r="F79" s="179"/>
      <c r="G79" s="179"/>
      <c r="H79" s="179"/>
      <c r="I79" s="179"/>
      <c r="J79" s="212"/>
    </row>
    <row r="80" spans="2:12" ht="15.75" x14ac:dyDescent="0.25">
      <c r="B80" s="180" t="s">
        <v>45</v>
      </c>
      <c r="C80" s="181"/>
      <c r="D80" s="179"/>
      <c r="E80" s="179"/>
      <c r="F80" s="182"/>
      <c r="H80" s="179" t="s">
        <v>46</v>
      </c>
      <c r="I80" s="182"/>
      <c r="J80" s="144">
        <f ca="1">NOW()</f>
        <v>45429.694838888892</v>
      </c>
    </row>
    <row r="81" spans="2:10" ht="16.5" thickBot="1" x14ac:dyDescent="0.3">
      <c r="B81" s="183"/>
      <c r="C81" s="184"/>
      <c r="D81" s="185"/>
      <c r="E81" s="185"/>
      <c r="F81" s="186"/>
      <c r="G81" s="187"/>
      <c r="H81" s="185"/>
      <c r="I81" s="186"/>
      <c r="J81" s="188"/>
    </row>
    <row r="83" spans="2:10" ht="15" x14ac:dyDescent="0.2">
      <c r="B83" s="178"/>
      <c r="C83" s="178"/>
      <c r="D83" s="179"/>
      <c r="E83" s="179"/>
      <c r="F83" s="179"/>
      <c r="G83" s="179"/>
      <c r="H83" s="179"/>
      <c r="I83" s="179"/>
      <c r="J83" s="213"/>
    </row>
  </sheetData>
  <mergeCells count="39">
    <mergeCell ref="C73:J77"/>
    <mergeCell ref="B60:E60"/>
    <mergeCell ref="B61:E61"/>
    <mergeCell ref="B67:E67"/>
    <mergeCell ref="B66:E66"/>
    <mergeCell ref="B68:E68"/>
    <mergeCell ref="B58:E58"/>
    <mergeCell ref="B59:E59"/>
    <mergeCell ref="B69:E69"/>
    <mergeCell ref="B70:E70"/>
    <mergeCell ref="B71:E71"/>
    <mergeCell ref="B48:E48"/>
    <mergeCell ref="B49:E49"/>
    <mergeCell ref="B50:E50"/>
    <mergeCell ref="B51:E51"/>
    <mergeCell ref="B57:E57"/>
    <mergeCell ref="B56:E56"/>
    <mergeCell ref="B37:E37"/>
    <mergeCell ref="B38:E38"/>
    <mergeCell ref="B39:E39"/>
    <mergeCell ref="B40:E40"/>
    <mergeCell ref="B47:E47"/>
    <mergeCell ref="B46:E46"/>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D7:J7 F8:J11 D8:D11">
    <cfRule type="cellIs" dxfId="17" priority="37" operator="equal">
      <formula>0</formula>
    </cfRule>
  </conditionalFormatting>
  <conditionalFormatting sqref="J33">
    <cfRule type="cellIs" dxfId="16" priority="35" operator="equal">
      <formula>0</formula>
    </cfRule>
  </conditionalFormatting>
  <conditionalFormatting sqref="J43">
    <cfRule type="cellIs" dxfId="15" priority="21" operator="equal">
      <formula>0</formula>
    </cfRule>
  </conditionalFormatting>
  <conditionalFormatting sqref="J35">
    <cfRule type="cellIs" dxfId="14" priority="19" operator="equal">
      <formula>0</formula>
    </cfRule>
  </conditionalFormatting>
  <conditionalFormatting sqref="J45">
    <cfRule type="cellIs" dxfId="13" priority="16" operator="equal">
      <formula>0</formula>
    </cfRule>
  </conditionalFormatting>
  <conditionalFormatting sqref="J53">
    <cfRule type="cellIs" dxfId="12" priority="18" operator="equal">
      <formula>0</formula>
    </cfRule>
  </conditionalFormatting>
  <conditionalFormatting sqref="J55">
    <cfRule type="cellIs" dxfId="11" priority="13" operator="equal">
      <formula>0</formula>
    </cfRule>
  </conditionalFormatting>
  <conditionalFormatting sqref="J63">
    <cfRule type="cellIs" dxfId="10" priority="15" operator="equal">
      <formula>0</formula>
    </cfRule>
  </conditionalFormatting>
  <conditionalFormatting sqref="J65">
    <cfRule type="cellIs" dxfId="9" priority="11" operator="equal">
      <formula>0</formula>
    </cfRule>
  </conditionalFormatting>
  <conditionalFormatting sqref="I36:I41">
    <cfRule type="cellIs" dxfId="8" priority="9" operator="equal">
      <formula>0</formula>
    </cfRule>
  </conditionalFormatting>
  <conditionalFormatting sqref="I46:I51">
    <cfRule type="cellIs" dxfId="7" priority="8" operator="equal">
      <formula>0</formula>
    </cfRule>
  </conditionalFormatting>
  <conditionalFormatting sqref="I56:I61">
    <cfRule type="cellIs" dxfId="6" priority="7" operator="equal">
      <formula>0</formula>
    </cfRule>
  </conditionalFormatting>
  <conditionalFormatting sqref="I66:I71">
    <cfRule type="cellIs" dxfId="5" priority="6" operator="equal">
      <formula>0</formula>
    </cfRule>
  </conditionalFormatting>
  <conditionalFormatting sqref="J15">
    <cfRule type="cellIs" dxfId="4" priority="4" operator="equal">
      <formula>0</formula>
    </cfRule>
  </conditionalFormatting>
  <conditionalFormatting sqref="J23">
    <cfRule type="cellIs" dxfId="3" priority="5" operator="equal">
      <formula>0</formula>
    </cfRule>
  </conditionalFormatting>
  <conditionalFormatting sqref="J25">
    <cfRule type="cellIs" dxfId="2" priority="3" operator="equal">
      <formula>0</formula>
    </cfRule>
  </conditionalFormatting>
  <conditionalFormatting sqref="I16:I21">
    <cfRule type="cellIs" dxfId="1" priority="2" operator="equal">
      <formula>0</formula>
    </cfRule>
  </conditionalFormatting>
  <conditionalFormatting sqref="I26:I31">
    <cfRule type="cellIs" dxfId="0" priority="1" operator="equal">
      <formula>0</formula>
    </cfRule>
  </conditionalFormatting>
  <dataValidations count="1">
    <dataValidation type="list" allowBlank="1" showInputMessage="1" showErrorMessage="1" sqref="F57:F61" xr:uid="{00000000-0002-0000-0000-000000000000}">
      <formula1>$A$2:$A$418</formula1>
    </dataValidation>
  </dataValidations>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28575</xdr:rowOff>
                  </from>
                  <to>
                    <xdr:col>5</xdr:col>
                    <xdr:colOff>0</xdr:colOff>
                    <xdr:row>42</xdr:row>
                    <xdr:rowOff>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52</xdr:row>
                    <xdr:rowOff>0</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8</xdr:row>
                    <xdr:rowOff>28575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200025</xdr:rowOff>
                  </from>
                  <to>
                    <xdr:col>40</xdr:col>
                    <xdr:colOff>552450</xdr:colOff>
                    <xdr:row>14</xdr:row>
                    <xdr:rowOff>152400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16</xdr:row>
                    <xdr:rowOff>47625</xdr:rowOff>
                  </from>
                  <to>
                    <xdr:col>40</xdr:col>
                    <xdr:colOff>581025</xdr:colOff>
                    <xdr:row>20</xdr:row>
                    <xdr:rowOff>9525</xdr:rowOff>
                  </to>
                </anchor>
              </controlPr>
            </control>
          </mc:Choice>
        </mc:AlternateContent>
        <mc:AlternateContent xmlns:mc="http://schemas.openxmlformats.org/markup-compatibility/2006">
          <mc:Choice Requires="x14">
            <control shapeId="1198" r:id="rId13" name="Drop Down 174">
              <controlPr defaultSize="0" print="0" autoFill="0" autoLine="0" autoPict="0">
                <anchor moveWithCells="1">
                  <from>
                    <xdr:col>3</xdr:col>
                    <xdr:colOff>1362075</xdr:colOff>
                    <xdr:row>21</xdr:row>
                    <xdr:rowOff>9525</xdr:rowOff>
                  </from>
                  <to>
                    <xdr:col>4</xdr:col>
                    <xdr:colOff>1905000</xdr:colOff>
                    <xdr:row>21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Metadata!$A$2:$A$25</xm:f>
          </x14:formula1>
          <xm:sqref>E4</xm:sqref>
        </x14:dataValidation>
        <x14:dataValidation type="list" allowBlank="1" showInputMessage="1" showErrorMessage="1" xr:uid="{00000000-0002-0000-0000-000002000000}">
          <x14:formula1>
            <xm:f>'Accommodation Set Up'!$A$3:$A$38</xm:f>
          </x14:formula1>
          <xm:sqref>D32:D33 D42:D43 D62:D63 D72 D52 D22</xm:sqref>
        </x14:dataValidation>
        <x14:dataValidation type="list" allowBlank="1" showInputMessage="1" showErrorMessage="1" xr:uid="{00000000-0002-0000-0000-000003000000}">
          <x14:formula1>
            <xm:f>Metadata!$G$1:$G$11</xm:f>
          </x14:formula1>
          <xm:sqref>C54 C64 C34 C44</xm:sqref>
        </x14:dataValidation>
        <x14:dataValidation type="list" allowBlank="1" showInputMessage="1" showErrorMessage="1" xr:uid="{00000000-0002-0000-0000-000004000000}">
          <x14:formula1>
            <xm:f>'Personnel Set Up'!$A$4:$A$26</xm:f>
          </x14:formula1>
          <xm:sqref>E8:E11</xm:sqref>
        </x14:dataValidation>
        <x14:dataValidation type="list" allowBlank="1" showInputMessage="1" showErrorMessage="1" xr:uid="{00000000-0002-0000-0000-000005000000}">
          <x14:formula1>
            <xm:f>Metadata!$J$1:$J$21</xm:f>
          </x14:formula1>
          <xm:sqref>E35 E65 E55 E45</xm:sqref>
        </x14:dataValidation>
        <x14:dataValidation type="list" allowBlank="1" showInputMessage="1" showErrorMessage="1" xr:uid="{00000000-0002-0000-0000-000006000000}">
          <x14:formula1>
            <xm:f>'Stations Set Up'!$A$2:$A$422</xm:f>
          </x14:formula1>
          <xm:sqref>F63 F66:F71 F56 F46:F51 F30 F33 F43 F36:F41</xm:sqref>
        </x14:dataValidation>
        <x14:dataValidation type="list" allowBlank="1" showInputMessage="1" showErrorMessage="1" xr:uid="{00000000-0002-0000-0000-000007000000}">
          <x14:formula1>
            <xm:f>'O:\WSC\WSC Folders\Administration\Acquisitions\2022-2023\233617_Friesen\PAJ2_NU\Fixed Wing\Floats_Aug-Sept\[21-22_233617_PAJ2_FixedWing_FALL-East_Itinerary for Quote.xlsm]Stations Set Up'!#REF!</xm:f>
          </x14:formula1>
          <xm:sqref>F16:F21 F23 F31 F26:F29</xm:sqref>
        </x14:dataValidation>
        <x14:dataValidation type="list" allowBlank="1" showInputMessage="1" showErrorMessage="1" xr:uid="{00000000-0002-0000-0000-000008000000}">
          <x14:formula1>
            <xm:f>'O:\WSC\WSC Folders\Administration\Acquisitions\2022-2023\233617_Friesen\PAJ2_NU\Fixed Wing\Floats_Aug-Sept\[21-22_233617_PAJ2_FixedWing_FALL-East_Itinerary for Quote.xlsm]Metadata'!#REF!</xm:f>
          </x14:formula1>
          <xm:sqref>E25 E15 C14 C24</xm:sqref>
        </x14:dataValidation>
        <x14:dataValidation type="list" allowBlank="1" showInputMessage="1" showErrorMessage="1" xr:uid="{00000000-0002-0000-0000-00000A000000}">
          <x14:formula1>
            <xm:f>'O:\WSC\WSC Folders\Administration\Acquisitions\2022-2023\233617_Friesen\PAJ2_NU\Fixed Wing\Floats_Aug-Sept\[21-22_233617_PAJ2_FixedWing_FALL-East_Itinerary for Quote.xlsm]Accommodation Set Up'!#REF!</xm:f>
          </x14:formula1>
          <xm:sqref>D15 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ColWidth="9.140625" defaultRowHeight="12.75" x14ac:dyDescent="0.2"/>
  <cols>
    <col min="1" max="1" width="48.5703125" bestFit="1" customWidth="1"/>
    <col min="2" max="2" width="17.42578125" bestFit="1" customWidth="1"/>
    <col min="3" max="3" width="19.140625" bestFit="1" customWidth="1"/>
    <col min="4" max="4" width="16.42578125" bestFit="1" customWidth="1"/>
  </cols>
  <sheetData>
    <row r="1" spans="1:4" ht="18" x14ac:dyDescent="0.25">
      <c r="A1" s="5"/>
      <c r="B1" s="276" t="s">
        <v>244</v>
      </c>
      <c r="C1" s="276"/>
      <c r="D1" s="48"/>
    </row>
    <row r="2" spans="1:4" ht="18" x14ac:dyDescent="0.25">
      <c r="A2" s="41"/>
      <c r="B2" s="4"/>
      <c r="C2" s="42"/>
      <c r="D2" s="48"/>
    </row>
    <row r="3" spans="1:4" ht="18.75" thickBot="1" x14ac:dyDescent="0.3">
      <c r="A3" s="43" t="s">
        <v>245</v>
      </c>
      <c r="B3" s="46" t="s">
        <v>246</v>
      </c>
      <c r="C3" s="47" t="s">
        <v>247</v>
      </c>
      <c r="D3" s="46" t="s">
        <v>248</v>
      </c>
    </row>
    <row r="4" spans="1:4" ht="18.75" x14ac:dyDescent="0.25">
      <c r="A4" s="14" t="s">
        <v>249</v>
      </c>
      <c r="B4" s="44" t="s">
        <v>250</v>
      </c>
      <c r="C4" s="45" t="s">
        <v>251</v>
      </c>
      <c r="D4" s="2"/>
    </row>
    <row r="5" spans="1:4" ht="18.75" x14ac:dyDescent="0.25">
      <c r="A5" s="14" t="s">
        <v>252</v>
      </c>
      <c r="B5" s="24" t="s">
        <v>253</v>
      </c>
      <c r="C5" s="25" t="s">
        <v>254</v>
      </c>
      <c r="D5" s="2"/>
    </row>
    <row r="6" spans="1:4" ht="18.75" x14ac:dyDescent="0.25">
      <c r="A6" s="14" t="s">
        <v>255</v>
      </c>
      <c r="B6" s="15" t="s">
        <v>256</v>
      </c>
      <c r="C6" s="16" t="s">
        <v>257</v>
      </c>
      <c r="D6" s="2"/>
    </row>
    <row r="7" spans="1:4" ht="30.75" x14ac:dyDescent="0.2">
      <c r="A7" s="14" t="s">
        <v>258</v>
      </c>
      <c r="B7" s="15" t="s">
        <v>259</v>
      </c>
      <c r="C7" s="16" t="s">
        <v>260</v>
      </c>
      <c r="D7" s="2"/>
    </row>
    <row r="8" spans="1:4" ht="18.75" x14ac:dyDescent="0.25">
      <c r="A8" s="14" t="s">
        <v>261</v>
      </c>
      <c r="B8" s="15" t="s">
        <v>262</v>
      </c>
      <c r="C8" s="16" t="s">
        <v>263</v>
      </c>
      <c r="D8" s="2"/>
    </row>
    <row r="9" spans="1:4" ht="30.75" x14ac:dyDescent="0.2">
      <c r="A9" s="14" t="s">
        <v>264</v>
      </c>
      <c r="B9" s="15" t="s">
        <v>265</v>
      </c>
      <c r="C9" s="16" t="s">
        <v>266</v>
      </c>
      <c r="D9" s="2"/>
    </row>
    <row r="10" spans="1:4" ht="15.75" x14ac:dyDescent="0.25">
      <c r="A10" s="17" t="s">
        <v>267</v>
      </c>
      <c r="B10" s="18" t="s">
        <v>268</v>
      </c>
      <c r="C10" s="18" t="s">
        <v>269</v>
      </c>
      <c r="D10" s="2"/>
    </row>
    <row r="11" spans="1:4" ht="15.75" x14ac:dyDescent="0.25">
      <c r="A11" s="17" t="s">
        <v>270</v>
      </c>
      <c r="B11" s="18" t="s">
        <v>271</v>
      </c>
      <c r="C11" s="18" t="s">
        <v>272</v>
      </c>
      <c r="D11" s="50" t="s">
        <v>273</v>
      </c>
    </row>
    <row r="12" spans="1:4" ht="15.75" x14ac:dyDescent="0.25">
      <c r="A12" s="17" t="s">
        <v>274</v>
      </c>
      <c r="B12" s="18" t="s">
        <v>275</v>
      </c>
      <c r="C12" s="18" t="s">
        <v>276</v>
      </c>
      <c r="D12" s="50"/>
    </row>
    <row r="13" spans="1:4" ht="15.75" x14ac:dyDescent="0.25">
      <c r="A13" s="17" t="s">
        <v>277</v>
      </c>
      <c r="B13" s="18" t="s">
        <v>278</v>
      </c>
      <c r="C13" s="18" t="s">
        <v>279</v>
      </c>
      <c r="D13" s="50" t="s">
        <v>273</v>
      </c>
    </row>
    <row r="14" spans="1:4" ht="15.75" x14ac:dyDescent="0.25">
      <c r="A14" s="17" t="s">
        <v>280</v>
      </c>
      <c r="B14" s="18" t="s">
        <v>281</v>
      </c>
      <c r="C14" s="18" t="s">
        <v>282</v>
      </c>
      <c r="D14" s="50"/>
    </row>
    <row r="15" spans="1:4" ht="18.75" x14ac:dyDescent="0.25">
      <c r="A15" s="17" t="s">
        <v>283</v>
      </c>
      <c r="B15" s="18" t="s">
        <v>284</v>
      </c>
      <c r="C15" s="18" t="s">
        <v>285</v>
      </c>
      <c r="D15" s="50"/>
    </row>
    <row r="16" spans="1:4" ht="18.75" x14ac:dyDescent="0.25">
      <c r="A16" s="17" t="s">
        <v>286</v>
      </c>
      <c r="B16" s="18" t="s">
        <v>287</v>
      </c>
      <c r="C16" s="18" t="s">
        <v>288</v>
      </c>
      <c r="D16" s="50"/>
    </row>
    <row r="17" spans="1:4" ht="15.75" x14ac:dyDescent="0.25">
      <c r="A17" s="17" t="s">
        <v>289</v>
      </c>
      <c r="B17" s="18" t="s">
        <v>290</v>
      </c>
      <c r="C17" s="18" t="s">
        <v>291</v>
      </c>
      <c r="D17" s="50"/>
    </row>
    <row r="18" spans="1:4" ht="15.75" x14ac:dyDescent="0.25">
      <c r="A18" s="17" t="s">
        <v>292</v>
      </c>
      <c r="B18" s="18" t="s">
        <v>293</v>
      </c>
      <c r="C18" s="18" t="s">
        <v>294</v>
      </c>
      <c r="D18" s="50"/>
    </row>
    <row r="19" spans="1:4" ht="15.75" x14ac:dyDescent="0.25">
      <c r="A19" s="17" t="s">
        <v>295</v>
      </c>
      <c r="B19" s="18" t="s">
        <v>296</v>
      </c>
      <c r="C19" s="18" t="s">
        <v>297</v>
      </c>
      <c r="D19" s="50"/>
    </row>
    <row r="20" spans="1:4" ht="15.75" x14ac:dyDescent="0.25">
      <c r="A20" s="17" t="s">
        <v>298</v>
      </c>
      <c r="B20" s="18" t="s">
        <v>299</v>
      </c>
      <c r="C20" s="18" t="s">
        <v>300</v>
      </c>
      <c r="D20" s="50" t="s">
        <v>273</v>
      </c>
    </row>
    <row r="21" spans="1:4" ht="15.75" x14ac:dyDescent="0.25">
      <c r="A21" s="17" t="s">
        <v>301</v>
      </c>
      <c r="B21" s="18" t="s">
        <v>302</v>
      </c>
      <c r="C21" s="18" t="s">
        <v>303</v>
      </c>
      <c r="D21" s="50"/>
    </row>
    <row r="22" spans="1:4" ht="15.75" x14ac:dyDescent="0.25">
      <c r="A22" s="17" t="s">
        <v>304</v>
      </c>
      <c r="B22" s="18" t="s">
        <v>305</v>
      </c>
      <c r="C22" s="18" t="s">
        <v>306</v>
      </c>
      <c r="D22" s="50" t="s">
        <v>273</v>
      </c>
    </row>
    <row r="23" spans="1:4" ht="15.75" x14ac:dyDescent="0.25">
      <c r="A23" s="17" t="s">
        <v>307</v>
      </c>
      <c r="B23" s="18" t="s">
        <v>308</v>
      </c>
      <c r="C23" s="18" t="s">
        <v>309</v>
      </c>
      <c r="D23" s="50"/>
    </row>
    <row r="24" spans="1:4" ht="15.75" x14ac:dyDescent="0.25">
      <c r="A24" s="17" t="s">
        <v>310</v>
      </c>
      <c r="B24" s="18" t="s">
        <v>311</v>
      </c>
      <c r="C24" s="18" t="s">
        <v>312</v>
      </c>
      <c r="D24" s="50"/>
    </row>
    <row r="25" spans="1:4" ht="15.75" x14ac:dyDescent="0.25">
      <c r="A25" s="17" t="s">
        <v>313</v>
      </c>
      <c r="B25" s="18" t="s">
        <v>314</v>
      </c>
      <c r="C25" s="18" t="s">
        <v>315</v>
      </c>
      <c r="D25" s="50"/>
    </row>
    <row r="26" spans="1:4" ht="15.75" x14ac:dyDescent="0.25">
      <c r="A26" s="17" t="s">
        <v>316</v>
      </c>
      <c r="B26" s="18" t="s">
        <v>317</v>
      </c>
      <c r="C26" s="18" t="s">
        <v>318</v>
      </c>
      <c r="D26" s="50"/>
    </row>
    <row r="27" spans="1:4" ht="15.75" x14ac:dyDescent="0.25">
      <c r="A27" s="33" t="s">
        <v>319</v>
      </c>
      <c r="B27" s="34" t="s">
        <v>320</v>
      </c>
      <c r="C27" s="34" t="s">
        <v>321</v>
      </c>
      <c r="D27" s="51"/>
    </row>
    <row r="28" spans="1:4" ht="15.75" x14ac:dyDescent="0.25">
      <c r="A28" s="33" t="s">
        <v>319</v>
      </c>
      <c r="B28" s="34" t="s">
        <v>322</v>
      </c>
      <c r="C28" s="34" t="s">
        <v>323</v>
      </c>
      <c r="D28" s="50"/>
    </row>
    <row r="29" spans="1:4" ht="15.75" x14ac:dyDescent="0.25">
      <c r="A29" s="17" t="s">
        <v>324</v>
      </c>
      <c r="B29" s="18" t="s">
        <v>325</v>
      </c>
      <c r="C29" s="18" t="s">
        <v>326</v>
      </c>
      <c r="D29" s="50"/>
    </row>
    <row r="30" spans="1:4" ht="15.75" x14ac:dyDescent="0.25">
      <c r="A30" s="17" t="s">
        <v>327</v>
      </c>
      <c r="B30" s="18" t="s">
        <v>328</v>
      </c>
      <c r="C30" s="18" t="s">
        <v>329</v>
      </c>
      <c r="D30" s="50"/>
    </row>
    <row r="31" spans="1:4" ht="15.75" x14ac:dyDescent="0.25">
      <c r="A31" s="17" t="s">
        <v>330</v>
      </c>
      <c r="B31" s="18" t="s">
        <v>331</v>
      </c>
      <c r="C31" s="18" t="s">
        <v>332</v>
      </c>
      <c r="D31" s="50"/>
    </row>
    <row r="32" spans="1:4" ht="15.75" x14ac:dyDescent="0.25">
      <c r="A32" s="36" t="s">
        <v>333</v>
      </c>
      <c r="B32" s="37" t="s">
        <v>334</v>
      </c>
      <c r="C32" s="37" t="s">
        <v>335</v>
      </c>
      <c r="D32" s="50" t="s">
        <v>273</v>
      </c>
    </row>
    <row r="33" spans="1:4" ht="15.75" x14ac:dyDescent="0.25">
      <c r="A33" s="17" t="s">
        <v>336</v>
      </c>
      <c r="B33" s="18" t="s">
        <v>337</v>
      </c>
      <c r="C33" s="18" t="s">
        <v>338</v>
      </c>
      <c r="D33" s="50" t="s">
        <v>273</v>
      </c>
    </row>
    <row r="34" spans="1:4" ht="15.75" x14ac:dyDescent="0.25">
      <c r="A34" s="52" t="s">
        <v>339</v>
      </c>
      <c r="B34" s="53" t="s">
        <v>340</v>
      </c>
      <c r="C34" s="18" t="s">
        <v>341</v>
      </c>
      <c r="D34" s="50"/>
    </row>
    <row r="35" spans="1:4" ht="15.75" x14ac:dyDescent="0.25">
      <c r="A35" s="17" t="s">
        <v>342</v>
      </c>
      <c r="B35" s="18" t="s">
        <v>343</v>
      </c>
      <c r="C35" s="18" t="s">
        <v>344</v>
      </c>
      <c r="D35" s="50"/>
    </row>
    <row r="36" spans="1:4" ht="15.75" x14ac:dyDescent="0.25">
      <c r="A36" s="17" t="s">
        <v>345</v>
      </c>
      <c r="B36" s="18" t="s">
        <v>346</v>
      </c>
      <c r="C36" s="18" t="s">
        <v>347</v>
      </c>
      <c r="D36" s="50"/>
    </row>
    <row r="37" spans="1:4" ht="15.75" x14ac:dyDescent="0.25">
      <c r="A37" s="17" t="s">
        <v>348</v>
      </c>
      <c r="B37" s="18" t="s">
        <v>349</v>
      </c>
      <c r="C37" s="18" t="s">
        <v>350</v>
      </c>
      <c r="D37" s="50"/>
    </row>
    <row r="38" spans="1:4" ht="15.75" x14ac:dyDescent="0.25">
      <c r="A38" s="17" t="s">
        <v>351</v>
      </c>
      <c r="B38" s="18" t="s">
        <v>352</v>
      </c>
      <c r="C38" s="18" t="s">
        <v>353</v>
      </c>
      <c r="D38" s="50" t="s">
        <v>273</v>
      </c>
    </row>
    <row r="39" spans="1:4" ht="15.75" x14ac:dyDescent="0.25">
      <c r="A39" s="17" t="s">
        <v>354</v>
      </c>
      <c r="B39" s="18" t="s">
        <v>355</v>
      </c>
      <c r="C39" s="18" t="s">
        <v>356</v>
      </c>
      <c r="D39" s="50"/>
    </row>
    <row r="40" spans="1:4" ht="15.75" x14ac:dyDescent="0.25">
      <c r="A40" s="17" t="s">
        <v>357</v>
      </c>
      <c r="B40" s="18" t="s">
        <v>358</v>
      </c>
      <c r="C40" s="18" t="s">
        <v>359</v>
      </c>
      <c r="D40" s="50" t="s">
        <v>273</v>
      </c>
    </row>
    <row r="41" spans="1:4" ht="15.75" x14ac:dyDescent="0.25">
      <c r="A41" s="17" t="s">
        <v>360</v>
      </c>
      <c r="B41" s="18" t="s">
        <v>361</v>
      </c>
      <c r="C41" s="18" t="s">
        <v>362</v>
      </c>
      <c r="D41" s="50"/>
    </row>
    <row r="42" spans="1:4" ht="15.75" x14ac:dyDescent="0.25">
      <c r="A42" s="35" t="s">
        <v>363</v>
      </c>
      <c r="B42" s="34" t="s">
        <v>364</v>
      </c>
      <c r="C42" s="34" t="s">
        <v>365</v>
      </c>
      <c r="D42" s="50"/>
    </row>
    <row r="43" spans="1:4" ht="15.75" x14ac:dyDescent="0.25">
      <c r="A43" s="17" t="s">
        <v>366</v>
      </c>
      <c r="B43" s="18" t="s">
        <v>367</v>
      </c>
      <c r="C43" s="18" t="s">
        <v>368</v>
      </c>
      <c r="D43" s="50"/>
    </row>
    <row r="44" spans="1:4" ht="15.75" x14ac:dyDescent="0.25">
      <c r="A44" s="17" t="s">
        <v>369</v>
      </c>
      <c r="B44" s="18" t="s">
        <v>370</v>
      </c>
      <c r="C44" s="18" t="s">
        <v>371</v>
      </c>
      <c r="D44" s="50"/>
    </row>
    <row r="45" spans="1:4" ht="15.75" x14ac:dyDescent="0.25">
      <c r="A45" s="17" t="s">
        <v>372</v>
      </c>
      <c r="B45" s="18" t="s">
        <v>373</v>
      </c>
      <c r="C45" s="18" t="s">
        <v>374</v>
      </c>
      <c r="D45" s="50"/>
    </row>
    <row r="46" spans="1:4" ht="15.75" x14ac:dyDescent="0.25">
      <c r="A46" s="17" t="s">
        <v>375</v>
      </c>
      <c r="B46" s="18" t="s">
        <v>376</v>
      </c>
      <c r="C46" s="18" t="s">
        <v>377</v>
      </c>
      <c r="D46" s="50" t="s">
        <v>273</v>
      </c>
    </row>
    <row r="47" spans="1:4" ht="18.75" x14ac:dyDescent="0.25">
      <c r="A47" s="14" t="s">
        <v>378</v>
      </c>
      <c r="B47" s="15" t="s">
        <v>379</v>
      </c>
      <c r="C47" s="16" t="s">
        <v>380</v>
      </c>
      <c r="D47" s="50"/>
    </row>
    <row r="48" spans="1:4" ht="15.75" x14ac:dyDescent="0.25">
      <c r="A48" s="17" t="s">
        <v>381</v>
      </c>
      <c r="B48" s="18" t="s">
        <v>382</v>
      </c>
      <c r="C48" s="18" t="s">
        <v>383</v>
      </c>
      <c r="D48" s="50"/>
    </row>
    <row r="49" spans="1:4" ht="18.75" x14ac:dyDescent="0.25">
      <c r="A49" s="17" t="s">
        <v>384</v>
      </c>
      <c r="B49" s="18" t="s">
        <v>385</v>
      </c>
      <c r="C49" s="18" t="s">
        <v>386</v>
      </c>
      <c r="D49" s="50"/>
    </row>
    <row r="50" spans="1:4" ht="15.75" x14ac:dyDescent="0.25">
      <c r="A50" s="17" t="s">
        <v>387</v>
      </c>
      <c r="B50" s="18" t="s">
        <v>388</v>
      </c>
      <c r="C50" s="18" t="s">
        <v>389</v>
      </c>
      <c r="D50" s="50"/>
    </row>
    <row r="51" spans="1:4" ht="18.75" x14ac:dyDescent="0.25">
      <c r="A51" s="14" t="s">
        <v>390</v>
      </c>
      <c r="B51" s="15" t="s">
        <v>391</v>
      </c>
      <c r="C51" s="16" t="s">
        <v>392</v>
      </c>
      <c r="D51" s="50"/>
    </row>
    <row r="52" spans="1:4" ht="18.75" x14ac:dyDescent="0.25">
      <c r="A52" s="14" t="s">
        <v>393</v>
      </c>
      <c r="B52" s="15" t="s">
        <v>394</v>
      </c>
      <c r="C52" s="16" t="s">
        <v>395</v>
      </c>
      <c r="D52" s="50"/>
    </row>
    <row r="53" spans="1:4" ht="30.75" x14ac:dyDescent="0.2">
      <c r="A53" s="14" t="s">
        <v>396</v>
      </c>
      <c r="B53" s="15" t="s">
        <v>397</v>
      </c>
      <c r="C53" s="16" t="s">
        <v>398</v>
      </c>
      <c r="D53" s="50"/>
    </row>
    <row r="54" spans="1:4" ht="30.75" x14ac:dyDescent="0.2">
      <c r="A54" s="14" t="s">
        <v>399</v>
      </c>
      <c r="B54" s="24" t="s">
        <v>400</v>
      </c>
      <c r="C54" s="25" t="s">
        <v>401</v>
      </c>
      <c r="D54" s="50"/>
    </row>
    <row r="55" spans="1:4" ht="18.75" x14ac:dyDescent="0.25">
      <c r="A55" s="14" t="s">
        <v>402</v>
      </c>
      <c r="B55" s="15" t="s">
        <v>403</v>
      </c>
      <c r="C55" s="16" t="s">
        <v>404</v>
      </c>
      <c r="D55" s="50"/>
    </row>
    <row r="56" spans="1:4" ht="30.75" x14ac:dyDescent="0.2">
      <c r="A56" s="14" t="s">
        <v>405</v>
      </c>
      <c r="B56" s="24" t="s">
        <v>406</v>
      </c>
      <c r="C56" s="25" t="s">
        <v>407</v>
      </c>
      <c r="D56" s="50"/>
    </row>
    <row r="57" spans="1:4" ht="18.75" x14ac:dyDescent="0.25">
      <c r="A57" s="14" t="s">
        <v>408</v>
      </c>
      <c r="B57" s="15" t="s">
        <v>409</v>
      </c>
      <c r="C57" s="16" t="s">
        <v>410</v>
      </c>
      <c r="D57" s="50"/>
    </row>
    <row r="58" spans="1:4" ht="18.75" x14ac:dyDescent="0.25">
      <c r="A58" s="14" t="s">
        <v>411</v>
      </c>
      <c r="B58" s="24" t="s">
        <v>412</v>
      </c>
      <c r="C58" s="25" t="s">
        <v>413</v>
      </c>
      <c r="D58" s="50"/>
    </row>
    <row r="59" spans="1:4" ht="15.75" x14ac:dyDescent="0.25">
      <c r="A59" s="35" t="s">
        <v>414</v>
      </c>
      <c r="B59" s="34" t="s">
        <v>415</v>
      </c>
      <c r="C59" s="34" t="s">
        <v>416</v>
      </c>
      <c r="D59" s="50"/>
    </row>
    <row r="60" spans="1:4" ht="15.75" x14ac:dyDescent="0.25">
      <c r="A60" s="17" t="s">
        <v>417</v>
      </c>
      <c r="B60" s="18" t="s">
        <v>418</v>
      </c>
      <c r="C60" s="18" t="s">
        <v>419</v>
      </c>
      <c r="D60" s="50"/>
    </row>
    <row r="61" spans="1:4" ht="15.75" x14ac:dyDescent="0.25">
      <c r="A61" s="17" t="s">
        <v>420</v>
      </c>
      <c r="B61" s="18" t="s">
        <v>421</v>
      </c>
      <c r="C61" s="18" t="s">
        <v>422</v>
      </c>
      <c r="D61" s="50"/>
    </row>
    <row r="62" spans="1:4" ht="15.75" x14ac:dyDescent="0.25">
      <c r="A62" s="19" t="s">
        <v>423</v>
      </c>
      <c r="B62" s="18" t="s">
        <v>424</v>
      </c>
      <c r="C62" s="18" t="s">
        <v>425</v>
      </c>
      <c r="D62" s="50"/>
    </row>
    <row r="63" spans="1:4" ht="15.75" x14ac:dyDescent="0.25">
      <c r="A63" s="17" t="s">
        <v>426</v>
      </c>
      <c r="B63" s="18" t="s">
        <v>427</v>
      </c>
      <c r="C63" s="18" t="s">
        <v>428</v>
      </c>
      <c r="D63" s="50"/>
    </row>
    <row r="64" spans="1:4" ht="15.75" x14ac:dyDescent="0.25">
      <c r="A64" s="17" t="s">
        <v>429</v>
      </c>
      <c r="B64" s="18" t="s">
        <v>430</v>
      </c>
      <c r="C64" s="18" t="s">
        <v>431</v>
      </c>
      <c r="D64" s="50"/>
    </row>
    <row r="65" spans="1:4" ht="18.75" x14ac:dyDescent="0.25">
      <c r="A65" s="14" t="s">
        <v>432</v>
      </c>
      <c r="B65" s="15" t="s">
        <v>433</v>
      </c>
      <c r="C65" s="16" t="s">
        <v>434</v>
      </c>
      <c r="D65" s="50"/>
    </row>
    <row r="66" spans="1:4" ht="15.75" x14ac:dyDescent="0.25">
      <c r="A66" s="14" t="s">
        <v>435</v>
      </c>
      <c r="B66" s="15" t="s">
        <v>436</v>
      </c>
      <c r="C66" s="16" t="s">
        <v>437</v>
      </c>
      <c r="D66" s="50"/>
    </row>
    <row r="67" spans="1:4" ht="15.75" x14ac:dyDescent="0.25">
      <c r="A67" s="17" t="s">
        <v>438</v>
      </c>
      <c r="B67" s="18" t="s">
        <v>439</v>
      </c>
      <c r="C67" s="18" t="s">
        <v>440</v>
      </c>
      <c r="D67" s="50"/>
    </row>
    <row r="68" spans="1:4" ht="15.75" x14ac:dyDescent="0.25">
      <c r="A68" s="23" t="s">
        <v>441</v>
      </c>
      <c r="B68" s="18" t="s">
        <v>442</v>
      </c>
      <c r="C68" s="18" t="s">
        <v>443</v>
      </c>
      <c r="D68" s="50"/>
    </row>
    <row r="69" spans="1:4" ht="15.75" x14ac:dyDescent="0.25">
      <c r="A69" s="19" t="s">
        <v>444</v>
      </c>
      <c r="B69" s="18" t="s">
        <v>445</v>
      </c>
      <c r="C69" s="18" t="s">
        <v>446</v>
      </c>
      <c r="D69" s="50"/>
    </row>
    <row r="70" spans="1:4" ht="15.75" x14ac:dyDescent="0.25">
      <c r="A70" s="35" t="s">
        <v>447</v>
      </c>
      <c r="B70" s="34" t="s">
        <v>448</v>
      </c>
      <c r="C70" s="34" t="s">
        <v>449</v>
      </c>
      <c r="D70" s="50"/>
    </row>
    <row r="71" spans="1:4" ht="15.75" x14ac:dyDescent="0.25">
      <c r="A71" s="17" t="s">
        <v>450</v>
      </c>
      <c r="B71" s="18" t="s">
        <v>451</v>
      </c>
      <c r="C71" s="18" t="s">
        <v>452</v>
      </c>
      <c r="D71" s="50"/>
    </row>
    <row r="72" spans="1:4" ht="15.75" x14ac:dyDescent="0.25">
      <c r="A72" s="19" t="s">
        <v>453</v>
      </c>
      <c r="B72" s="18" t="s">
        <v>454</v>
      </c>
      <c r="C72" s="18" t="s">
        <v>455</v>
      </c>
      <c r="D72" s="50"/>
    </row>
    <row r="73" spans="1:4" ht="15.75" x14ac:dyDescent="0.25">
      <c r="A73" s="17" t="s">
        <v>456</v>
      </c>
      <c r="B73" s="18" t="s">
        <v>457</v>
      </c>
      <c r="C73" s="18" t="s">
        <v>458</v>
      </c>
      <c r="D73" s="50"/>
    </row>
    <row r="74" spans="1:4" ht="18.75" x14ac:dyDescent="0.25">
      <c r="A74" s="14" t="s">
        <v>459</v>
      </c>
      <c r="B74" s="15" t="s">
        <v>460</v>
      </c>
      <c r="C74" s="16" t="s">
        <v>461</v>
      </c>
      <c r="D74" s="50"/>
    </row>
    <row r="75" spans="1:4" ht="18.75" x14ac:dyDescent="0.25">
      <c r="A75" s="14" t="s">
        <v>462</v>
      </c>
      <c r="B75" s="15" t="s">
        <v>463</v>
      </c>
      <c r="C75" s="16" t="s">
        <v>464</v>
      </c>
      <c r="D75" s="50"/>
    </row>
    <row r="76" spans="1:4" ht="15.75" x14ac:dyDescent="0.25">
      <c r="A76" s="19" t="s">
        <v>465</v>
      </c>
      <c r="B76" s="18" t="s">
        <v>466</v>
      </c>
      <c r="C76" s="18" t="s">
        <v>467</v>
      </c>
      <c r="D76" s="50"/>
    </row>
    <row r="77" spans="1:4" ht="18.75" x14ac:dyDescent="0.25">
      <c r="A77" s="14" t="s">
        <v>468</v>
      </c>
      <c r="B77" s="15" t="s">
        <v>469</v>
      </c>
      <c r="C77" s="16" t="s">
        <v>470</v>
      </c>
      <c r="D77" s="50"/>
    </row>
    <row r="78" spans="1:4" ht="15.75" x14ac:dyDescent="0.25">
      <c r="A78" s="17" t="s">
        <v>471</v>
      </c>
      <c r="B78" s="18" t="s">
        <v>472</v>
      </c>
      <c r="C78" s="18" t="s">
        <v>473</v>
      </c>
      <c r="D78" s="50"/>
    </row>
    <row r="79" spans="1:4" ht="15.75" x14ac:dyDescent="0.25">
      <c r="A79" s="23" t="s">
        <v>474</v>
      </c>
      <c r="B79" s="18" t="s">
        <v>475</v>
      </c>
      <c r="C79" s="18" t="s">
        <v>476</v>
      </c>
      <c r="D79" s="50"/>
    </row>
    <row r="80" spans="1:4" ht="15.75" x14ac:dyDescent="0.25">
      <c r="A80" s="35" t="s">
        <v>477</v>
      </c>
      <c r="B80" s="34" t="s">
        <v>478</v>
      </c>
      <c r="C80" s="34" t="s">
        <v>479</v>
      </c>
      <c r="D80" s="50"/>
    </row>
    <row r="81" spans="1:4" ht="18" x14ac:dyDescent="0.25">
      <c r="A81" s="17" t="s">
        <v>480</v>
      </c>
      <c r="B81" s="18" t="s">
        <v>481</v>
      </c>
      <c r="C81" s="18" t="s">
        <v>482</v>
      </c>
      <c r="D81" s="49"/>
    </row>
    <row r="82" spans="1:4" ht="18" x14ac:dyDescent="0.25">
      <c r="A82" s="17" t="s">
        <v>483</v>
      </c>
      <c r="B82" s="18" t="s">
        <v>484</v>
      </c>
      <c r="C82" s="18" t="s">
        <v>485</v>
      </c>
      <c r="D82" s="49"/>
    </row>
    <row r="83" spans="1:4" ht="18" x14ac:dyDescent="0.25">
      <c r="A83" s="17" t="s">
        <v>486</v>
      </c>
      <c r="B83" s="18" t="s">
        <v>487</v>
      </c>
      <c r="C83" s="18" t="s">
        <v>488</v>
      </c>
      <c r="D83" s="49"/>
    </row>
    <row r="84" spans="1:4" ht="18" x14ac:dyDescent="0.25">
      <c r="A84" s="17" t="s">
        <v>489</v>
      </c>
      <c r="B84" s="18" t="s">
        <v>490</v>
      </c>
      <c r="C84" s="18" t="s">
        <v>491</v>
      </c>
      <c r="D84" s="49"/>
    </row>
    <row r="85" spans="1:4" ht="18.75" x14ac:dyDescent="0.25">
      <c r="A85" s="14" t="s">
        <v>492</v>
      </c>
      <c r="B85" s="15" t="s">
        <v>493</v>
      </c>
      <c r="C85" s="16" t="s">
        <v>494</v>
      </c>
      <c r="D85" s="49"/>
    </row>
    <row r="86" spans="1:4" ht="18" x14ac:dyDescent="0.25">
      <c r="A86" s="33" t="s">
        <v>495</v>
      </c>
      <c r="B86" s="34" t="s">
        <v>496</v>
      </c>
      <c r="C86" s="34" t="s">
        <v>497</v>
      </c>
      <c r="D86" s="49"/>
    </row>
    <row r="87" spans="1:4" ht="18.75" x14ac:dyDescent="0.25">
      <c r="A87" s="14" t="s">
        <v>498</v>
      </c>
      <c r="B87" s="15" t="s">
        <v>499</v>
      </c>
      <c r="C87" s="16" t="s">
        <v>500</v>
      </c>
      <c r="D87" s="49"/>
    </row>
    <row r="88" spans="1:4" ht="18.75" x14ac:dyDescent="0.25">
      <c r="A88" s="14" t="s">
        <v>501</v>
      </c>
      <c r="B88" s="15" t="s">
        <v>502</v>
      </c>
      <c r="C88" s="16" t="s">
        <v>503</v>
      </c>
      <c r="D88" s="49"/>
    </row>
    <row r="89" spans="1:4" ht="18" x14ac:dyDescent="0.25">
      <c r="A89" s="17" t="s">
        <v>504</v>
      </c>
      <c r="B89" s="18" t="s">
        <v>505</v>
      </c>
      <c r="C89" s="18" t="s">
        <v>506</v>
      </c>
      <c r="D89" s="49" t="s">
        <v>273</v>
      </c>
    </row>
    <row r="90" spans="1:4" ht="18" x14ac:dyDescent="0.25">
      <c r="A90" s="17" t="s">
        <v>507</v>
      </c>
      <c r="B90" s="18" t="s">
        <v>508</v>
      </c>
      <c r="C90" s="18" t="s">
        <v>509</v>
      </c>
      <c r="D90" s="49"/>
    </row>
    <row r="91" spans="1:4" ht="18" x14ac:dyDescent="0.25">
      <c r="A91" s="17" t="s">
        <v>510</v>
      </c>
      <c r="B91" s="18" t="s">
        <v>511</v>
      </c>
      <c r="C91" s="18" t="s">
        <v>512</v>
      </c>
      <c r="D91" s="49"/>
    </row>
    <row r="92" spans="1:4" ht="18" x14ac:dyDescent="0.25">
      <c r="A92" s="17" t="s">
        <v>513</v>
      </c>
      <c r="B92" s="18" t="s">
        <v>514</v>
      </c>
      <c r="C92" s="18" t="s">
        <v>515</v>
      </c>
      <c r="D92" s="49"/>
    </row>
    <row r="93" spans="1:4" ht="18" x14ac:dyDescent="0.25">
      <c r="A93" s="17" t="s">
        <v>516</v>
      </c>
      <c r="B93" s="18" t="s">
        <v>517</v>
      </c>
      <c r="C93" s="18" t="s">
        <v>518</v>
      </c>
      <c r="D93" s="49"/>
    </row>
    <row r="94" spans="1:4" ht="18" x14ac:dyDescent="0.25">
      <c r="A94" s="17" t="s">
        <v>519</v>
      </c>
      <c r="B94" s="18" t="s">
        <v>520</v>
      </c>
      <c r="C94" s="18" t="s">
        <v>521</v>
      </c>
      <c r="D94" s="49"/>
    </row>
    <row r="95" spans="1:4" ht="18.75" x14ac:dyDescent="0.25">
      <c r="A95" s="17" t="s">
        <v>522</v>
      </c>
      <c r="B95" s="18" t="s">
        <v>523</v>
      </c>
      <c r="C95" s="18" t="s">
        <v>524</v>
      </c>
      <c r="D95" s="49" t="s">
        <v>273</v>
      </c>
    </row>
    <row r="96" spans="1:4" ht="18" x14ac:dyDescent="0.25">
      <c r="A96" s="17" t="s">
        <v>525</v>
      </c>
      <c r="B96" s="18" t="s">
        <v>526</v>
      </c>
      <c r="C96" s="18" t="s">
        <v>527</v>
      </c>
      <c r="D96" s="49"/>
    </row>
    <row r="97" spans="1:4" ht="18.75" x14ac:dyDescent="0.25">
      <c r="A97" s="17" t="s">
        <v>528</v>
      </c>
      <c r="B97" s="18" t="s">
        <v>529</v>
      </c>
      <c r="C97" s="18" t="s">
        <v>530</v>
      </c>
      <c r="D97" s="49"/>
    </row>
    <row r="98" spans="1:4" ht="18" x14ac:dyDescent="0.25">
      <c r="A98" s="17" t="s">
        <v>531</v>
      </c>
      <c r="B98" s="18" t="s">
        <v>532</v>
      </c>
      <c r="C98" s="18" t="s">
        <v>533</v>
      </c>
      <c r="D98" s="49" t="s">
        <v>273</v>
      </c>
    </row>
    <row r="99" spans="1:4" ht="18" x14ac:dyDescent="0.25">
      <c r="A99" s="17" t="s">
        <v>534</v>
      </c>
      <c r="B99" s="18" t="s">
        <v>535</v>
      </c>
      <c r="C99" s="18" t="s">
        <v>536</v>
      </c>
      <c r="D99" s="49"/>
    </row>
    <row r="100" spans="1:4" ht="18" x14ac:dyDescent="0.25">
      <c r="A100" s="52" t="s">
        <v>537</v>
      </c>
      <c r="B100" s="53" t="s">
        <v>538</v>
      </c>
      <c r="C100" s="53" t="s">
        <v>539</v>
      </c>
      <c r="D100" s="49"/>
    </row>
    <row r="101" spans="1:4" ht="18" x14ac:dyDescent="0.25">
      <c r="A101" s="17" t="s">
        <v>540</v>
      </c>
      <c r="B101" s="18" t="s">
        <v>541</v>
      </c>
      <c r="C101" s="18" t="s">
        <v>542</v>
      </c>
      <c r="D101" s="49"/>
    </row>
    <row r="102" spans="1:4" ht="18" x14ac:dyDescent="0.25">
      <c r="A102" s="23" t="s">
        <v>543</v>
      </c>
      <c r="B102" s="18" t="s">
        <v>544</v>
      </c>
      <c r="C102" s="18" t="s">
        <v>545</v>
      </c>
      <c r="D102" s="49"/>
    </row>
    <row r="103" spans="1:4" ht="18" x14ac:dyDescent="0.25">
      <c r="A103" s="17" t="s">
        <v>546</v>
      </c>
      <c r="B103" s="18" t="s">
        <v>547</v>
      </c>
      <c r="C103" s="18" t="s">
        <v>548</v>
      </c>
      <c r="D103" s="49" t="s">
        <v>273</v>
      </c>
    </row>
    <row r="104" spans="1:4" ht="18" x14ac:dyDescent="0.25">
      <c r="A104" s="17" t="s">
        <v>549</v>
      </c>
      <c r="B104" s="18" t="s">
        <v>550</v>
      </c>
      <c r="C104" s="18" t="s">
        <v>551</v>
      </c>
      <c r="D104" s="49"/>
    </row>
    <row r="105" spans="1:4" ht="18" x14ac:dyDescent="0.25">
      <c r="A105" s="17" t="s">
        <v>552</v>
      </c>
      <c r="B105" s="18" t="s">
        <v>553</v>
      </c>
      <c r="C105" s="18" t="s">
        <v>554</v>
      </c>
      <c r="D105" s="49"/>
    </row>
    <row r="106" spans="1:4" ht="18" x14ac:dyDescent="0.25">
      <c r="A106" s="17" t="s">
        <v>555</v>
      </c>
      <c r="B106" s="18" t="s">
        <v>556</v>
      </c>
      <c r="C106" s="18" t="s">
        <v>557</v>
      </c>
      <c r="D106" s="49"/>
    </row>
    <row r="107" spans="1:4" ht="31.5" x14ac:dyDescent="0.25">
      <c r="A107" s="14" t="s">
        <v>558</v>
      </c>
      <c r="B107" s="15" t="s">
        <v>559</v>
      </c>
      <c r="C107" s="16" t="s">
        <v>560</v>
      </c>
      <c r="D107" s="49"/>
    </row>
    <row r="108" spans="1:4" ht="31.5" x14ac:dyDescent="0.25">
      <c r="A108" s="14" t="s">
        <v>561</v>
      </c>
      <c r="B108" s="15" t="s">
        <v>562</v>
      </c>
      <c r="C108" s="16" t="s">
        <v>563</v>
      </c>
      <c r="D108" s="49"/>
    </row>
    <row r="109" spans="1:4" ht="15.75" x14ac:dyDescent="0.25">
      <c r="A109" s="38"/>
      <c r="B109" s="39"/>
      <c r="C109" s="40"/>
    </row>
    <row r="110" spans="1:4" ht="15.75" x14ac:dyDescent="0.25">
      <c r="A110" s="20" t="s">
        <v>564</v>
      </c>
      <c r="B110" s="21"/>
      <c r="C110" s="22"/>
    </row>
    <row r="111" spans="1:4" ht="15.75" x14ac:dyDescent="0.25">
      <c r="A111" s="17" t="s">
        <v>292</v>
      </c>
      <c r="B111" s="18" t="s">
        <v>293</v>
      </c>
      <c r="C111" s="18" t="s">
        <v>294</v>
      </c>
    </row>
    <row r="112" spans="1:4" ht="15.75" x14ac:dyDescent="0.25">
      <c r="A112" s="17" t="s">
        <v>316</v>
      </c>
      <c r="B112" s="18" t="s">
        <v>317</v>
      </c>
      <c r="C112" s="18" t="s">
        <v>318</v>
      </c>
    </row>
    <row r="113" spans="1:3" ht="15.75" x14ac:dyDescent="0.25">
      <c r="A113" s="33" t="s">
        <v>319</v>
      </c>
      <c r="B113" s="34" t="s">
        <v>322</v>
      </c>
      <c r="C113" s="34" t="s">
        <v>323</v>
      </c>
    </row>
    <row r="114" spans="1:3" ht="15.75" x14ac:dyDescent="0.25">
      <c r="A114" s="33" t="s">
        <v>319</v>
      </c>
      <c r="B114" s="34" t="s">
        <v>320</v>
      </c>
      <c r="C114" s="34" t="s">
        <v>321</v>
      </c>
    </row>
    <row r="115" spans="1:3" ht="15.75" x14ac:dyDescent="0.25">
      <c r="A115" s="17" t="s">
        <v>324</v>
      </c>
      <c r="B115" s="18" t="s">
        <v>325</v>
      </c>
      <c r="C115" s="18" t="s">
        <v>326</v>
      </c>
    </row>
    <row r="116" spans="1:3" ht="15.75" x14ac:dyDescent="0.25">
      <c r="A116" s="17" t="s">
        <v>366</v>
      </c>
      <c r="B116" s="18" t="s">
        <v>565</v>
      </c>
      <c r="C116" s="18" t="s">
        <v>566</v>
      </c>
    </row>
    <row r="117" spans="1:3" ht="15.75" x14ac:dyDescent="0.25">
      <c r="A117" s="17" t="s">
        <v>567</v>
      </c>
      <c r="B117" s="18" t="s">
        <v>568</v>
      </c>
      <c r="C117" s="18" t="s">
        <v>569</v>
      </c>
    </row>
    <row r="118" spans="1:3" ht="15.75" x14ac:dyDescent="0.25">
      <c r="A118" s="35" t="s">
        <v>414</v>
      </c>
      <c r="B118" s="34" t="s">
        <v>415</v>
      </c>
      <c r="C118" s="34" t="s">
        <v>416</v>
      </c>
    </row>
    <row r="119" spans="1:3" ht="15.75" x14ac:dyDescent="0.25">
      <c r="A119" s="19" t="s">
        <v>423</v>
      </c>
      <c r="B119" s="18" t="s">
        <v>570</v>
      </c>
      <c r="C119" s="18" t="s">
        <v>425</v>
      </c>
    </row>
    <row r="120" spans="1:3" ht="15.75" x14ac:dyDescent="0.25">
      <c r="A120" s="23" t="s">
        <v>441</v>
      </c>
      <c r="B120" s="18" t="s">
        <v>442</v>
      </c>
      <c r="C120" s="18" t="s">
        <v>443</v>
      </c>
    </row>
    <row r="121" spans="1:3" ht="15.75" x14ac:dyDescent="0.25">
      <c r="A121" s="19" t="s">
        <v>444</v>
      </c>
      <c r="B121" s="18" t="s">
        <v>571</v>
      </c>
      <c r="C121" s="18" t="s">
        <v>572</v>
      </c>
    </row>
    <row r="122" spans="1:3" ht="15.75" x14ac:dyDescent="0.25">
      <c r="A122" s="17" t="s">
        <v>450</v>
      </c>
      <c r="B122" s="18" t="s">
        <v>451</v>
      </c>
      <c r="C122" s="18" t="s">
        <v>573</v>
      </c>
    </row>
    <row r="123" spans="1:3" ht="15.75" x14ac:dyDescent="0.25">
      <c r="A123" s="35" t="s">
        <v>447</v>
      </c>
      <c r="B123" s="34" t="s">
        <v>574</v>
      </c>
      <c r="C123" s="34" t="s">
        <v>575</v>
      </c>
    </row>
    <row r="124" spans="1:3" ht="15.75" x14ac:dyDescent="0.25">
      <c r="A124" s="19" t="s">
        <v>453</v>
      </c>
      <c r="B124" s="18" t="s">
        <v>576</v>
      </c>
      <c r="C124" s="18" t="s">
        <v>577</v>
      </c>
    </row>
    <row r="125" spans="1:3" ht="15.75" x14ac:dyDescent="0.25">
      <c r="A125" s="23" t="s">
        <v>474</v>
      </c>
      <c r="B125" s="18" t="s">
        <v>475</v>
      </c>
      <c r="C125" s="18" t="s">
        <v>476</v>
      </c>
    </row>
    <row r="126" spans="1:3" ht="15.75" x14ac:dyDescent="0.25">
      <c r="A126" s="33" t="s">
        <v>495</v>
      </c>
      <c r="B126" s="34" t="s">
        <v>578</v>
      </c>
      <c r="C126" s="34" t="s">
        <v>579</v>
      </c>
    </row>
    <row r="127" spans="1:3" ht="15.75" x14ac:dyDescent="0.25">
      <c r="A127" s="23" t="s">
        <v>543</v>
      </c>
      <c r="B127" s="18" t="s">
        <v>580</v>
      </c>
      <c r="C127" s="18" t="s">
        <v>581</v>
      </c>
    </row>
    <row r="129" spans="1:4" ht="18" x14ac:dyDescent="0.25">
      <c r="A129" s="26" t="s">
        <v>582</v>
      </c>
    </row>
    <row r="130" spans="1:4" ht="18.75" x14ac:dyDescent="0.25">
      <c r="A130" s="14" t="s">
        <v>249</v>
      </c>
      <c r="B130" s="24" t="s">
        <v>250</v>
      </c>
      <c r="C130" s="25" t="s">
        <v>251</v>
      </c>
    </row>
    <row r="131" spans="1:4" ht="30.75" x14ac:dyDescent="0.2">
      <c r="A131" s="14" t="s">
        <v>252</v>
      </c>
      <c r="B131" s="24" t="s">
        <v>253</v>
      </c>
      <c r="C131" s="25" t="s">
        <v>254</v>
      </c>
    </row>
    <row r="132" spans="1:4" ht="18.75" x14ac:dyDescent="0.25">
      <c r="A132" s="14" t="s">
        <v>255</v>
      </c>
      <c r="B132" s="24" t="s">
        <v>256</v>
      </c>
      <c r="C132" s="25" t="s">
        <v>257</v>
      </c>
      <c r="D132" s="3"/>
    </row>
    <row r="133" spans="1:4" ht="30.75" x14ac:dyDescent="0.2">
      <c r="A133" s="14" t="s">
        <v>258</v>
      </c>
      <c r="B133" s="24" t="s">
        <v>259</v>
      </c>
      <c r="C133" s="25" t="s">
        <v>260</v>
      </c>
      <c r="D133" s="3"/>
    </row>
    <row r="134" spans="1:4" ht="18.75" x14ac:dyDescent="0.25">
      <c r="A134" s="14" t="s">
        <v>261</v>
      </c>
      <c r="B134" s="24" t="s">
        <v>262</v>
      </c>
      <c r="C134" s="25" t="s">
        <v>263</v>
      </c>
      <c r="D134" s="3"/>
    </row>
    <row r="135" spans="1:4" ht="30.75" x14ac:dyDescent="0.2">
      <c r="A135" s="14" t="s">
        <v>264</v>
      </c>
      <c r="B135" s="24" t="s">
        <v>265</v>
      </c>
      <c r="C135" s="25" t="s">
        <v>266</v>
      </c>
      <c r="D135" s="3"/>
    </row>
    <row r="136" spans="1:4" ht="18.75" x14ac:dyDescent="0.25">
      <c r="A136" s="19" t="s">
        <v>390</v>
      </c>
      <c r="B136" s="24" t="s">
        <v>391</v>
      </c>
      <c r="C136" s="25" t="s">
        <v>392</v>
      </c>
      <c r="D136" s="3"/>
    </row>
    <row r="137" spans="1:4" ht="30.75" x14ac:dyDescent="0.2">
      <c r="A137" s="14" t="s">
        <v>396</v>
      </c>
      <c r="B137" s="24" t="s">
        <v>397</v>
      </c>
      <c r="C137" s="25" t="s">
        <v>398</v>
      </c>
      <c r="D137" s="3"/>
    </row>
    <row r="138" spans="1:4" ht="30.75" x14ac:dyDescent="0.2">
      <c r="A138" s="14" t="s">
        <v>399</v>
      </c>
      <c r="B138" s="24" t="s">
        <v>400</v>
      </c>
      <c r="C138" s="25" t="s">
        <v>401</v>
      </c>
      <c r="D138" s="3"/>
    </row>
    <row r="139" spans="1:4" ht="18.75" x14ac:dyDescent="0.25">
      <c r="A139" s="14" t="s">
        <v>402</v>
      </c>
      <c r="B139" s="24" t="s">
        <v>403</v>
      </c>
      <c r="C139" s="25" t="s">
        <v>404</v>
      </c>
      <c r="D139" s="3"/>
    </row>
    <row r="140" spans="1:4" ht="30.75" x14ac:dyDescent="0.2">
      <c r="A140" s="14" t="s">
        <v>405</v>
      </c>
      <c r="B140" s="24" t="s">
        <v>406</v>
      </c>
      <c r="C140" s="25" t="s">
        <v>407</v>
      </c>
      <c r="D140" s="3"/>
    </row>
    <row r="141" spans="1:4" ht="18.75" x14ac:dyDescent="0.25">
      <c r="A141" s="14" t="s">
        <v>408</v>
      </c>
      <c r="B141" s="24" t="s">
        <v>409</v>
      </c>
      <c r="C141" s="25" t="s">
        <v>410</v>
      </c>
    </row>
    <row r="142" spans="1:4" ht="18.75" x14ac:dyDescent="0.25">
      <c r="A142" s="14" t="s">
        <v>411</v>
      </c>
      <c r="B142" s="24" t="s">
        <v>412</v>
      </c>
      <c r="C142" s="25" t="s">
        <v>413</v>
      </c>
    </row>
    <row r="143" spans="1:4" ht="18.75" x14ac:dyDescent="0.25">
      <c r="A143" s="14" t="s">
        <v>462</v>
      </c>
      <c r="B143" s="24" t="s">
        <v>463</v>
      </c>
      <c r="C143" s="25" t="s">
        <v>464</v>
      </c>
    </row>
    <row r="144" spans="1:4" ht="15.75" x14ac:dyDescent="0.25">
      <c r="A144" s="17" t="s">
        <v>583</v>
      </c>
      <c r="B144" s="18" t="s">
        <v>520</v>
      </c>
      <c r="C144" s="18" t="s">
        <v>521</v>
      </c>
    </row>
    <row r="145" spans="1:3" ht="15.75" x14ac:dyDescent="0.25">
      <c r="A145" s="27"/>
      <c r="B145" s="28"/>
      <c r="C145" s="28"/>
    </row>
    <row r="146" spans="1:3" ht="18" x14ac:dyDescent="0.25">
      <c r="A146" s="29"/>
      <c r="B146" s="30"/>
      <c r="C146" s="30"/>
    </row>
    <row r="147" spans="1:3" ht="18" x14ac:dyDescent="0.25">
      <c r="A147" s="26" t="s">
        <v>584</v>
      </c>
      <c r="B147" s="11"/>
      <c r="C147" s="12"/>
    </row>
    <row r="148" spans="1:3" ht="18.75" x14ac:dyDescent="0.25">
      <c r="A148" s="17" t="s">
        <v>585</v>
      </c>
      <c r="B148" s="15" t="s">
        <v>586</v>
      </c>
      <c r="C148" s="16" t="s">
        <v>587</v>
      </c>
    </row>
    <row r="149" spans="1:3" ht="15.75" x14ac:dyDescent="0.25">
      <c r="A149" s="17" t="s">
        <v>588</v>
      </c>
      <c r="B149" s="18" t="s">
        <v>589</v>
      </c>
      <c r="C149" s="18" t="s">
        <v>590</v>
      </c>
    </row>
    <row r="150" spans="1:3" ht="18.75" x14ac:dyDescent="0.25">
      <c r="A150" s="17" t="s">
        <v>591</v>
      </c>
      <c r="B150" s="18" t="s">
        <v>592</v>
      </c>
      <c r="C150" s="18" t="s">
        <v>593</v>
      </c>
    </row>
    <row r="151" spans="1:3" ht="18.75" x14ac:dyDescent="0.25">
      <c r="A151" s="17" t="s">
        <v>594</v>
      </c>
      <c r="B151" s="15" t="s">
        <v>595</v>
      </c>
      <c r="C151" s="16" t="s">
        <v>596</v>
      </c>
    </row>
    <row r="152" spans="1:3" ht="18.75" x14ac:dyDescent="0.25">
      <c r="A152" s="17" t="s">
        <v>597</v>
      </c>
      <c r="B152" s="15" t="s">
        <v>598</v>
      </c>
      <c r="C152" s="16" t="s">
        <v>599</v>
      </c>
    </row>
    <row r="153" spans="1:3" ht="15.75" x14ac:dyDescent="0.25">
      <c r="A153" s="17" t="s">
        <v>600</v>
      </c>
      <c r="B153" s="18" t="s">
        <v>601</v>
      </c>
      <c r="C153" s="18" t="s">
        <v>602</v>
      </c>
    </row>
    <row r="154" spans="1:3" ht="15.75" x14ac:dyDescent="0.25">
      <c r="A154" s="17" t="s">
        <v>603</v>
      </c>
      <c r="B154" s="18" t="s">
        <v>604</v>
      </c>
      <c r="C154" s="18" t="s">
        <v>605</v>
      </c>
    </row>
    <row r="155" spans="1:3" ht="15.75" x14ac:dyDescent="0.25">
      <c r="A155" s="17" t="s">
        <v>606</v>
      </c>
      <c r="B155" s="18" t="s">
        <v>607</v>
      </c>
      <c r="C155" s="18" t="s">
        <v>608</v>
      </c>
    </row>
    <row r="156" spans="1:3" ht="15.75" x14ac:dyDescent="0.25">
      <c r="A156" s="17" t="s">
        <v>609</v>
      </c>
      <c r="B156" s="18" t="s">
        <v>610</v>
      </c>
      <c r="C156" s="18" t="s">
        <v>611</v>
      </c>
    </row>
    <row r="157" spans="1:3" ht="15.75" x14ac:dyDescent="0.25">
      <c r="A157" s="17" t="s">
        <v>612</v>
      </c>
      <c r="B157" s="18" t="s">
        <v>613</v>
      </c>
      <c r="C157" s="18" t="s">
        <v>614</v>
      </c>
    </row>
    <row r="158" spans="1:3" ht="15.75" x14ac:dyDescent="0.25">
      <c r="A158" s="17" t="s">
        <v>615</v>
      </c>
      <c r="B158" s="18" t="s">
        <v>616</v>
      </c>
      <c r="C158" s="18" t="s">
        <v>617</v>
      </c>
    </row>
    <row r="159" spans="1:3" ht="15.75" x14ac:dyDescent="0.25">
      <c r="A159" s="17" t="s">
        <v>618</v>
      </c>
      <c r="B159" s="18" t="s">
        <v>619</v>
      </c>
      <c r="C159" s="18" t="s">
        <v>620</v>
      </c>
    </row>
    <row r="160" spans="1:3" ht="15.75" x14ac:dyDescent="0.25">
      <c r="A160" s="17" t="s">
        <v>621</v>
      </c>
      <c r="B160" s="18" t="s">
        <v>622</v>
      </c>
      <c r="C160" s="18" t="s">
        <v>623</v>
      </c>
    </row>
    <row r="161" spans="1:4" ht="15.75" x14ac:dyDescent="0.25">
      <c r="A161" s="17" t="s">
        <v>624</v>
      </c>
      <c r="B161" s="18" t="s">
        <v>625</v>
      </c>
      <c r="C161" s="18" t="s">
        <v>626</v>
      </c>
    </row>
    <row r="162" spans="1:4" ht="15.75" x14ac:dyDescent="0.25">
      <c r="A162" s="17" t="s">
        <v>627</v>
      </c>
      <c r="B162" s="18" t="s">
        <v>628</v>
      </c>
      <c r="C162" s="18" t="s">
        <v>629</v>
      </c>
    </row>
    <row r="163" spans="1:4" ht="18.75" x14ac:dyDescent="0.25">
      <c r="A163" s="14" t="s">
        <v>630</v>
      </c>
      <c r="B163" s="24" t="s">
        <v>631</v>
      </c>
      <c r="C163" s="25" t="s">
        <v>632</v>
      </c>
    </row>
    <row r="164" spans="1:4" ht="15.75" x14ac:dyDescent="0.25">
      <c r="A164" s="17" t="s">
        <v>633</v>
      </c>
      <c r="B164" s="18" t="s">
        <v>634</v>
      </c>
      <c r="C164" s="18" t="s">
        <v>635</v>
      </c>
    </row>
    <row r="165" spans="1:4" ht="15.75" x14ac:dyDescent="0.25">
      <c r="A165" s="17" t="s">
        <v>636</v>
      </c>
      <c r="B165" s="18" t="s">
        <v>637</v>
      </c>
      <c r="C165" s="18" t="s">
        <v>638</v>
      </c>
    </row>
    <row r="166" spans="1:4" ht="15.75" x14ac:dyDescent="0.25">
      <c r="A166" s="17" t="s">
        <v>639</v>
      </c>
      <c r="B166" s="18" t="s">
        <v>640</v>
      </c>
      <c r="C166" s="18" t="s">
        <v>641</v>
      </c>
    </row>
    <row r="167" spans="1:4" ht="15.75" x14ac:dyDescent="0.25">
      <c r="A167" s="17" t="s">
        <v>549</v>
      </c>
      <c r="B167" s="18" t="s">
        <v>550</v>
      </c>
      <c r="C167" s="18" t="s">
        <v>551</v>
      </c>
      <c r="D167" s="3"/>
    </row>
    <row r="168" spans="1:4" ht="15.75" x14ac:dyDescent="0.25">
      <c r="A168" s="17" t="s">
        <v>642</v>
      </c>
      <c r="B168" s="18" t="s">
        <v>643</v>
      </c>
      <c r="C168" s="18" t="s">
        <v>644</v>
      </c>
    </row>
    <row r="169" spans="1:4" ht="15.75" x14ac:dyDescent="0.25">
      <c r="A169" s="19" t="s">
        <v>645</v>
      </c>
      <c r="B169" s="18" t="s">
        <v>646</v>
      </c>
      <c r="C169" s="18" t="s">
        <v>647</v>
      </c>
    </row>
    <row r="170" spans="1:4" ht="18" x14ac:dyDescent="0.25">
      <c r="A170" s="1"/>
      <c r="B170" s="1"/>
      <c r="C170" s="1"/>
    </row>
    <row r="171" spans="1:4" ht="18" x14ac:dyDescent="0.25">
      <c r="A171" s="31" t="s">
        <v>648</v>
      </c>
      <c r="B171" s="11"/>
      <c r="C171" s="12"/>
    </row>
    <row r="172" spans="1:4" ht="18" x14ac:dyDescent="0.25">
      <c r="A172" s="32" t="s">
        <v>649</v>
      </c>
      <c r="B172" s="9" t="s">
        <v>650</v>
      </c>
      <c r="C172" s="6" t="s">
        <v>651</v>
      </c>
    </row>
    <row r="173" spans="1:4" ht="18" x14ac:dyDescent="0.25">
      <c r="A173" s="13" t="s">
        <v>652</v>
      </c>
      <c r="B173" s="9" t="s">
        <v>653</v>
      </c>
      <c r="C173" s="6" t="s">
        <v>654</v>
      </c>
    </row>
    <row r="174" spans="1:4" ht="18" x14ac:dyDescent="0.25">
      <c r="A174" s="13" t="s">
        <v>655</v>
      </c>
      <c r="B174" s="9" t="s">
        <v>656</v>
      </c>
      <c r="C174" s="6" t="s">
        <v>657</v>
      </c>
    </row>
    <row r="175" spans="1:4" ht="18" x14ac:dyDescent="0.25">
      <c r="A175" s="10" t="s">
        <v>658</v>
      </c>
      <c r="B175" s="7" t="s">
        <v>659</v>
      </c>
      <c r="C175" s="8" t="s">
        <v>660</v>
      </c>
    </row>
    <row r="176" spans="1:4" ht="18" x14ac:dyDescent="0.25">
      <c r="A176" s="10" t="s">
        <v>661</v>
      </c>
      <c r="B176" s="7" t="s">
        <v>662</v>
      </c>
      <c r="C176" s="8" t="s">
        <v>663</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ColWidth="9.140625" defaultRowHeight="12.75" x14ac:dyDescent="0.2"/>
  <cols>
    <col min="1" max="1" width="22.42578125" bestFit="1" customWidth="1"/>
    <col min="2" max="2" width="55.42578125" style="58" bestFit="1" customWidth="1"/>
    <col min="3" max="3" width="17" customWidth="1"/>
    <col min="4" max="4" width="14.42578125" bestFit="1" customWidth="1"/>
    <col min="10" max="10" width="32.5703125" bestFit="1" customWidth="1"/>
    <col min="11" max="11" width="13.42578125" customWidth="1"/>
  </cols>
  <sheetData>
    <row r="1" spans="1:11" x14ac:dyDescent="0.2">
      <c r="A1" s="55" t="s">
        <v>47</v>
      </c>
      <c r="B1" s="57" t="s">
        <v>48</v>
      </c>
      <c r="C1" s="54" t="s">
        <v>49</v>
      </c>
      <c r="D1" s="54"/>
      <c r="G1" s="54" t="s">
        <v>50</v>
      </c>
      <c r="J1" s="54" t="s">
        <v>51</v>
      </c>
      <c r="K1" s="54" t="s">
        <v>52</v>
      </c>
    </row>
    <row r="2" spans="1:11" x14ac:dyDescent="0.2">
      <c r="A2" s="54" t="s">
        <v>53</v>
      </c>
      <c r="B2" s="57" t="s">
        <v>54</v>
      </c>
      <c r="C2" t="s">
        <v>55</v>
      </c>
      <c r="D2" s="54"/>
      <c r="G2" s="54" t="s">
        <v>56</v>
      </c>
      <c r="J2" s="54" t="s">
        <v>57</v>
      </c>
      <c r="K2" s="54" t="s">
        <v>58</v>
      </c>
    </row>
    <row r="3" spans="1:11" x14ac:dyDescent="0.2">
      <c r="A3" s="54" t="s">
        <v>59</v>
      </c>
      <c r="B3" s="57" t="s">
        <v>60</v>
      </c>
      <c r="C3" s="54" t="s">
        <v>61</v>
      </c>
      <c r="G3" s="54" t="s">
        <v>62</v>
      </c>
      <c r="J3" s="54" t="s">
        <v>63</v>
      </c>
      <c r="K3" s="54" t="s">
        <v>64</v>
      </c>
    </row>
    <row r="4" spans="1:11" x14ac:dyDescent="0.2">
      <c r="A4" s="54" t="s">
        <v>65</v>
      </c>
      <c r="B4" s="57" t="s">
        <v>66</v>
      </c>
      <c r="C4" s="54" t="s">
        <v>67</v>
      </c>
      <c r="G4" s="54" t="s">
        <v>68</v>
      </c>
      <c r="J4" s="54" t="s">
        <v>69</v>
      </c>
      <c r="K4" s="54" t="s">
        <v>70</v>
      </c>
    </row>
    <row r="5" spans="1:11" x14ac:dyDescent="0.2">
      <c r="A5" s="54" t="s">
        <v>71</v>
      </c>
      <c r="B5" s="57" t="s">
        <v>72</v>
      </c>
      <c r="C5" t="s">
        <v>73</v>
      </c>
      <c r="G5" s="54" t="s">
        <v>74</v>
      </c>
      <c r="J5" s="54" t="s">
        <v>75</v>
      </c>
      <c r="K5" s="54" t="s">
        <v>76</v>
      </c>
    </row>
    <row r="6" spans="1:11" x14ac:dyDescent="0.2">
      <c r="A6" s="54" t="s">
        <v>77</v>
      </c>
      <c r="B6" s="57" t="s">
        <v>78</v>
      </c>
      <c r="C6" s="54" t="s">
        <v>79</v>
      </c>
      <c r="G6" s="54" t="s">
        <v>80</v>
      </c>
      <c r="J6" s="54" t="s">
        <v>81</v>
      </c>
      <c r="K6" s="54" t="s">
        <v>82</v>
      </c>
    </row>
    <row r="7" spans="1:11" x14ac:dyDescent="0.2">
      <c r="A7" s="54" t="s">
        <v>83</v>
      </c>
      <c r="B7" s="57" t="s">
        <v>84</v>
      </c>
      <c r="C7" s="54"/>
      <c r="G7" s="54" t="s">
        <v>85</v>
      </c>
      <c r="J7" s="54" t="s">
        <v>86</v>
      </c>
      <c r="K7" s="54" t="s">
        <v>87</v>
      </c>
    </row>
    <row r="8" spans="1:11" x14ac:dyDescent="0.2">
      <c r="A8" s="54"/>
      <c r="J8" s="54" t="s">
        <v>88</v>
      </c>
      <c r="K8" s="54" t="s">
        <v>89</v>
      </c>
    </row>
    <row r="9" spans="1:11" x14ac:dyDescent="0.2">
      <c r="A9" s="54"/>
      <c r="J9" s="54" t="s">
        <v>90</v>
      </c>
    </row>
    <row r="10" spans="1:11" x14ac:dyDescent="0.2">
      <c r="A10" s="54"/>
      <c r="J10" s="54" t="s">
        <v>91</v>
      </c>
    </row>
    <row r="11" spans="1:11" ht="15" x14ac:dyDescent="0.2">
      <c r="A11" s="54"/>
      <c r="B11" s="88"/>
      <c r="J11" s="54" t="s">
        <v>92</v>
      </c>
    </row>
    <row r="12" spans="1:11" ht="15" x14ac:dyDescent="0.2">
      <c r="A12" s="54"/>
      <c r="B12" s="88"/>
      <c r="J12" s="54" t="s">
        <v>93</v>
      </c>
    </row>
    <row r="13" spans="1:11" x14ac:dyDescent="0.2">
      <c r="A13" s="54"/>
      <c r="J13" s="54" t="s">
        <v>94</v>
      </c>
      <c r="K13" s="54" t="s">
        <v>95</v>
      </c>
    </row>
    <row r="14" spans="1:11" x14ac:dyDescent="0.2">
      <c r="A14" s="54"/>
      <c r="J14" s="54" t="s">
        <v>96</v>
      </c>
      <c r="K14" s="54" t="s">
        <v>97</v>
      </c>
    </row>
    <row r="15" spans="1:11" x14ac:dyDescent="0.2">
      <c r="A15" s="54"/>
      <c r="J15" s="54" t="s">
        <v>98</v>
      </c>
      <c r="K15" s="54" t="s">
        <v>99</v>
      </c>
    </row>
    <row r="16" spans="1:11" x14ac:dyDescent="0.2">
      <c r="A16" s="54"/>
      <c r="J16" s="54" t="s">
        <v>100</v>
      </c>
      <c r="K16" s="54" t="s">
        <v>101</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activeCell="D56" sqref="D56"/>
      <selection pane="topRight" activeCell="D56" sqref="D56"/>
      <selection pane="bottomLeft" activeCell="D56" sqref="D56"/>
      <selection pane="bottomRight" activeCell="D56" sqref="D56"/>
    </sheetView>
  </sheetViews>
  <sheetFormatPr defaultColWidth="9.140625" defaultRowHeight="12.75" x14ac:dyDescent="0.2"/>
  <cols>
    <col min="1" max="1" width="68.42578125" style="57" customWidth="1"/>
    <col min="2" max="2" width="14.85546875" style="54" customWidth="1"/>
    <col min="3" max="3" width="12.5703125" style="54" customWidth="1"/>
    <col min="4" max="4" width="8.85546875" style="136"/>
    <col min="5" max="5" width="18.42578125" style="136" customWidth="1"/>
    <col min="6" max="7" width="8.85546875" style="54"/>
    <col min="8" max="8" width="18.5703125" style="54" customWidth="1"/>
    <col min="9" max="9" width="22.5703125" style="54" customWidth="1"/>
    <col min="10" max="10" width="26.5703125" style="54" customWidth="1"/>
    <col min="11" max="11" width="24.85546875" style="54" customWidth="1"/>
    <col min="12" max="12" width="16.85546875" style="54" customWidth="1"/>
    <col min="13" max="13" width="16.42578125" style="54" customWidth="1"/>
    <col min="14" max="14" width="19.5703125" style="54" customWidth="1"/>
    <col min="15" max="15" width="33" style="206" customWidth="1"/>
  </cols>
  <sheetData>
    <row r="1" spans="1:16" x14ac:dyDescent="0.2">
      <c r="A1" s="114" t="s">
        <v>784</v>
      </c>
      <c r="B1" s="115" t="s">
        <v>785</v>
      </c>
      <c r="C1" s="115" t="s">
        <v>786</v>
      </c>
      <c r="D1" s="116" t="s">
        <v>787</v>
      </c>
      <c r="E1" s="117" t="s">
        <v>788</v>
      </c>
      <c r="F1" s="115" t="s">
        <v>789</v>
      </c>
      <c r="G1" s="115" t="s">
        <v>790</v>
      </c>
      <c r="H1" s="115" t="s">
        <v>791</v>
      </c>
      <c r="I1" s="115" t="s">
        <v>792</v>
      </c>
      <c r="J1" s="118" t="s">
        <v>793</v>
      </c>
      <c r="K1" s="115" t="s">
        <v>794</v>
      </c>
      <c r="L1" s="115" t="s">
        <v>795</v>
      </c>
      <c r="M1" s="115" t="s">
        <v>796</v>
      </c>
      <c r="N1" s="115" t="s">
        <v>797</v>
      </c>
      <c r="O1" s="205" t="s">
        <v>798</v>
      </c>
    </row>
    <row r="2" spans="1:16" x14ac:dyDescent="0.2">
      <c r="A2" s="119" t="s">
        <v>799</v>
      </c>
      <c r="B2" s="120" t="s">
        <v>800</v>
      </c>
      <c r="C2" s="121" t="s">
        <v>801</v>
      </c>
      <c r="D2" s="122">
        <v>61.593139999999998</v>
      </c>
      <c r="E2" s="123">
        <v>-137.41131999999999</v>
      </c>
      <c r="F2" s="121" t="s">
        <v>802</v>
      </c>
      <c r="G2" s="121"/>
      <c r="H2" s="121" t="s">
        <v>803</v>
      </c>
      <c r="I2" s="121" t="s">
        <v>804</v>
      </c>
      <c r="J2" s="121"/>
      <c r="K2" s="121"/>
      <c r="L2" s="121"/>
      <c r="M2" s="121"/>
      <c r="N2" s="121"/>
      <c r="O2" s="206" t="s">
        <v>805</v>
      </c>
      <c r="P2" t="str">
        <f>CONCATENATE(D2," ",E2)</f>
        <v>61.59314 -137.41132</v>
      </c>
    </row>
    <row r="3" spans="1:16" x14ac:dyDescent="0.2">
      <c r="A3" s="119" t="s">
        <v>806</v>
      </c>
      <c r="B3" s="120" t="s">
        <v>807</v>
      </c>
      <c r="C3" s="121" t="s">
        <v>801</v>
      </c>
      <c r="D3" s="122">
        <v>61.197440999999998</v>
      </c>
      <c r="E3" s="123">
        <v>-136.99959999999999</v>
      </c>
      <c r="F3" s="121" t="s">
        <v>802</v>
      </c>
      <c r="G3" s="121"/>
      <c r="H3" s="121" t="s">
        <v>803</v>
      </c>
      <c r="I3" s="121" t="s">
        <v>804</v>
      </c>
      <c r="J3" s="121"/>
      <c r="K3" s="121"/>
      <c r="L3" s="121"/>
      <c r="M3" s="121"/>
      <c r="N3" s="121"/>
      <c r="O3" s="206" t="s">
        <v>805</v>
      </c>
      <c r="P3" t="str">
        <f t="shared" ref="P3:P70" si="0">CONCATENATE(D3," ",E3)</f>
        <v>61.197441 -136.9996</v>
      </c>
    </row>
    <row r="4" spans="1:16" x14ac:dyDescent="0.2">
      <c r="A4" s="119" t="s">
        <v>808</v>
      </c>
      <c r="B4" s="120" t="s">
        <v>809</v>
      </c>
      <c r="C4" s="121" t="s">
        <v>801</v>
      </c>
      <c r="D4" s="122">
        <v>61.185218999999996</v>
      </c>
      <c r="E4" s="123">
        <v>-136.99158</v>
      </c>
      <c r="F4" s="121" t="s">
        <v>810</v>
      </c>
      <c r="G4" s="121"/>
      <c r="H4" s="121" t="s">
        <v>803</v>
      </c>
      <c r="I4" s="121" t="s">
        <v>804</v>
      </c>
      <c r="J4" s="121"/>
      <c r="K4" s="121"/>
      <c r="L4" s="121"/>
      <c r="M4" s="121" t="s">
        <v>811</v>
      </c>
      <c r="N4" s="121"/>
      <c r="O4" s="206" t="s">
        <v>805</v>
      </c>
      <c r="P4" t="str">
        <f t="shared" si="0"/>
        <v>61.185219 -136.99158</v>
      </c>
    </row>
    <row r="5" spans="1:16" x14ac:dyDescent="0.2">
      <c r="A5" s="119" t="s">
        <v>812</v>
      </c>
      <c r="B5" s="120" t="s">
        <v>813</v>
      </c>
      <c r="C5" s="121" t="s">
        <v>801</v>
      </c>
      <c r="D5" s="122">
        <v>60.118309000000004</v>
      </c>
      <c r="E5" s="123">
        <v>-137.97774999999999</v>
      </c>
      <c r="F5" s="121" t="s">
        <v>810</v>
      </c>
      <c r="G5" s="121"/>
      <c r="H5" s="121" t="s">
        <v>814</v>
      </c>
      <c r="I5" s="121" t="s">
        <v>804</v>
      </c>
      <c r="J5" s="121"/>
      <c r="K5" s="121"/>
      <c r="L5" s="121"/>
      <c r="M5" s="121" t="s">
        <v>811</v>
      </c>
      <c r="N5" s="121" t="s">
        <v>811</v>
      </c>
      <c r="O5" s="206" t="s">
        <v>805</v>
      </c>
      <c r="P5" t="str">
        <f t="shared" si="0"/>
        <v>60.118309 -137.97775</v>
      </c>
    </row>
    <row r="6" spans="1:16" x14ac:dyDescent="0.2">
      <c r="A6" s="119" t="s">
        <v>815</v>
      </c>
      <c r="B6" s="120" t="s">
        <v>816</v>
      </c>
      <c r="C6" s="121" t="s">
        <v>817</v>
      </c>
      <c r="D6" s="122">
        <v>67.646169999999998</v>
      </c>
      <c r="E6" s="123">
        <v>-24.61</v>
      </c>
      <c r="F6" s="121"/>
      <c r="G6" s="121"/>
      <c r="H6" s="121"/>
      <c r="I6" s="121" t="s">
        <v>804</v>
      </c>
      <c r="J6" s="121"/>
      <c r="K6" s="121"/>
      <c r="L6" s="121"/>
      <c r="M6" s="121"/>
      <c r="N6" s="121"/>
      <c r="O6" s="206" t="s">
        <v>818</v>
      </c>
      <c r="P6" t="str">
        <f t="shared" si="0"/>
        <v>67.64617 -24.61</v>
      </c>
    </row>
    <row r="7" spans="1:16" x14ac:dyDescent="0.2">
      <c r="A7" s="125" t="s">
        <v>819</v>
      </c>
      <c r="B7" s="121" t="s">
        <v>820</v>
      </c>
      <c r="C7" s="121" t="s">
        <v>817</v>
      </c>
      <c r="D7" s="126">
        <v>68.630669999999995</v>
      </c>
      <c r="E7" s="126">
        <v>-128.42140000000001</v>
      </c>
      <c r="F7" s="121" t="s">
        <v>821</v>
      </c>
      <c r="G7" s="121" t="s">
        <v>822</v>
      </c>
      <c r="H7" s="121" t="s">
        <v>823</v>
      </c>
      <c r="I7" s="121" t="s">
        <v>804</v>
      </c>
      <c r="J7" s="127" t="s">
        <v>824</v>
      </c>
      <c r="K7" s="127">
        <v>49</v>
      </c>
      <c r="L7" s="121"/>
      <c r="M7" s="121"/>
      <c r="N7" s="121"/>
      <c r="O7" s="246" t="s">
        <v>825</v>
      </c>
      <c r="P7" t="str">
        <f t="shared" si="0"/>
        <v>68.63067 -128.4214</v>
      </c>
    </row>
    <row r="8" spans="1:16" x14ac:dyDescent="0.2">
      <c r="A8" s="125" t="s">
        <v>826</v>
      </c>
      <c r="B8" s="121" t="s">
        <v>827</v>
      </c>
      <c r="C8" s="121" t="s">
        <v>828</v>
      </c>
      <c r="D8" s="128">
        <v>64.530389999999997</v>
      </c>
      <c r="E8" s="128">
        <v>-101.3623</v>
      </c>
      <c r="F8" s="121" t="s">
        <v>829</v>
      </c>
      <c r="G8" s="120" t="s">
        <v>822</v>
      </c>
      <c r="H8" s="121" t="s">
        <v>830</v>
      </c>
      <c r="I8" s="121" t="s">
        <v>804</v>
      </c>
      <c r="J8" s="121"/>
      <c r="K8" s="121"/>
      <c r="L8" s="121"/>
      <c r="M8" s="121"/>
      <c r="N8" s="121"/>
      <c r="O8" s="206" t="s">
        <v>831</v>
      </c>
      <c r="P8" t="str">
        <f t="shared" si="0"/>
        <v>64.53039 -101.3623</v>
      </c>
    </row>
    <row r="9" spans="1:16" x14ac:dyDescent="0.2">
      <c r="A9" s="125" t="s">
        <v>832</v>
      </c>
      <c r="B9" s="121" t="s">
        <v>833</v>
      </c>
      <c r="C9" s="121" t="s">
        <v>817</v>
      </c>
      <c r="D9" s="126">
        <v>66.787440000000004</v>
      </c>
      <c r="E9" s="126">
        <v>-133.08959999999999</v>
      </c>
      <c r="F9" s="121" t="s">
        <v>829</v>
      </c>
      <c r="G9" s="121" t="s">
        <v>822</v>
      </c>
      <c r="H9" s="121" t="s">
        <v>814</v>
      </c>
      <c r="I9" s="121" t="s">
        <v>804</v>
      </c>
      <c r="J9" s="127" t="s">
        <v>834</v>
      </c>
      <c r="K9" s="127">
        <v>50</v>
      </c>
      <c r="L9" s="121"/>
      <c r="M9" s="121"/>
      <c r="N9" s="121"/>
      <c r="O9" s="246" t="s">
        <v>825</v>
      </c>
      <c r="P9" t="str">
        <f t="shared" si="0"/>
        <v>66.78744 -133.0896</v>
      </c>
    </row>
    <row r="10" spans="1:16" x14ac:dyDescent="0.2">
      <c r="A10" s="125" t="s">
        <v>835</v>
      </c>
      <c r="B10" s="121" t="s">
        <v>836</v>
      </c>
      <c r="C10" s="121" t="s">
        <v>837</v>
      </c>
      <c r="D10" s="126">
        <v>59.595359999999999</v>
      </c>
      <c r="E10" s="126">
        <v>-133.81442000000001</v>
      </c>
      <c r="F10" s="121"/>
      <c r="G10" s="121"/>
      <c r="H10" s="121"/>
      <c r="I10" s="121" t="s">
        <v>804</v>
      </c>
      <c r="J10" s="121"/>
      <c r="K10" s="121"/>
      <c r="L10" s="121"/>
      <c r="M10" s="121" t="s">
        <v>811</v>
      </c>
      <c r="N10" s="121"/>
      <c r="O10" s="206" t="s">
        <v>805</v>
      </c>
      <c r="P10" t="str">
        <f t="shared" si="0"/>
        <v>59.59536 -133.81442</v>
      </c>
    </row>
    <row r="11" spans="1:16" x14ac:dyDescent="0.2">
      <c r="A11" s="125" t="s">
        <v>838</v>
      </c>
      <c r="B11" s="120" t="s">
        <v>839</v>
      </c>
      <c r="C11" s="121" t="s">
        <v>801</v>
      </c>
      <c r="D11" s="123">
        <v>68.839200000000005</v>
      </c>
      <c r="E11" s="123">
        <v>-138.66829999999999</v>
      </c>
      <c r="F11" s="121" t="s">
        <v>810</v>
      </c>
      <c r="G11" s="121"/>
      <c r="H11" s="121" t="s">
        <v>830</v>
      </c>
      <c r="I11" s="121" t="s">
        <v>804</v>
      </c>
      <c r="J11" s="121"/>
      <c r="K11" s="121"/>
      <c r="L11" s="121"/>
      <c r="M11" s="121"/>
      <c r="N11" s="121"/>
      <c r="O11" s="206" t="s">
        <v>805</v>
      </c>
      <c r="P11" t="str">
        <f t="shared" si="0"/>
        <v>68.8392 -138.6683</v>
      </c>
    </row>
    <row r="12" spans="1:16" x14ac:dyDescent="0.2">
      <c r="A12" s="125" t="s">
        <v>840</v>
      </c>
      <c r="B12" s="121" t="s">
        <v>841</v>
      </c>
      <c r="C12" s="121" t="s">
        <v>828</v>
      </c>
      <c r="D12" s="128">
        <v>66.08614</v>
      </c>
      <c r="E12" s="128">
        <v>-96.510810000000006</v>
      </c>
      <c r="F12" s="121" t="s">
        <v>829</v>
      </c>
      <c r="G12" s="120" t="s">
        <v>822</v>
      </c>
      <c r="H12" s="121" t="s">
        <v>823</v>
      </c>
      <c r="I12" s="121" t="s">
        <v>804</v>
      </c>
      <c r="J12" s="121"/>
      <c r="K12" s="121"/>
      <c r="L12" s="121" t="s">
        <v>811</v>
      </c>
      <c r="M12" s="121"/>
      <c r="N12" s="121" t="s">
        <v>811</v>
      </c>
      <c r="O12" s="206" t="s">
        <v>842</v>
      </c>
      <c r="P12" t="str">
        <f t="shared" si="0"/>
        <v>66.08614 -96.51081</v>
      </c>
    </row>
    <row r="13" spans="1:16" x14ac:dyDescent="0.2">
      <c r="A13" s="125" t="s">
        <v>843</v>
      </c>
      <c r="B13" s="121" t="s">
        <v>844</v>
      </c>
      <c r="C13" s="121" t="s">
        <v>828</v>
      </c>
      <c r="D13" s="128">
        <v>65.187219999999996</v>
      </c>
      <c r="E13" s="128">
        <v>-106.08580000000001</v>
      </c>
      <c r="F13" s="121" t="s">
        <v>829</v>
      </c>
      <c r="G13" s="120" t="s">
        <v>822</v>
      </c>
      <c r="H13" s="121" t="s">
        <v>830</v>
      </c>
      <c r="I13" s="121" t="s">
        <v>804</v>
      </c>
      <c r="J13" s="121"/>
      <c r="K13" s="121"/>
      <c r="L13" s="121"/>
      <c r="M13" s="121"/>
      <c r="N13" s="121"/>
      <c r="O13" s="246" t="s">
        <v>825</v>
      </c>
      <c r="P13" t="str">
        <f t="shared" si="0"/>
        <v>65.18722 -106.0858</v>
      </c>
    </row>
    <row r="14" spans="1:16" x14ac:dyDescent="0.2">
      <c r="A14" s="125" t="s">
        <v>845</v>
      </c>
      <c r="B14" s="121" t="s">
        <v>846</v>
      </c>
      <c r="C14" s="121" t="s">
        <v>828</v>
      </c>
      <c r="D14" s="128">
        <v>65.010559999999998</v>
      </c>
      <c r="E14" s="128">
        <v>-104.4906</v>
      </c>
      <c r="F14" s="121" t="s">
        <v>829</v>
      </c>
      <c r="G14" s="120" t="s">
        <v>822</v>
      </c>
      <c r="H14" s="121" t="s">
        <v>830</v>
      </c>
      <c r="I14" s="121" t="s">
        <v>804</v>
      </c>
      <c r="J14" s="121"/>
      <c r="K14" s="121"/>
      <c r="L14" s="121" t="s">
        <v>811</v>
      </c>
      <c r="M14" s="121"/>
      <c r="N14" s="121" t="s">
        <v>811</v>
      </c>
      <c r="O14" s="246" t="s">
        <v>825</v>
      </c>
      <c r="P14" t="str">
        <f t="shared" si="0"/>
        <v>65.01056 -104.4906</v>
      </c>
    </row>
    <row r="15" spans="1:16" x14ac:dyDescent="0.2">
      <c r="A15" s="125" t="s">
        <v>847</v>
      </c>
      <c r="B15" s="121" t="s">
        <v>848</v>
      </c>
      <c r="C15" s="121" t="s">
        <v>817</v>
      </c>
      <c r="D15" s="126">
        <v>62.513559999999998</v>
      </c>
      <c r="E15" s="126">
        <v>-114.4098</v>
      </c>
      <c r="F15" s="121" t="s">
        <v>829</v>
      </c>
      <c r="G15" s="121" t="s">
        <v>849</v>
      </c>
      <c r="H15" s="121" t="s">
        <v>850</v>
      </c>
      <c r="I15" s="121" t="s">
        <v>804</v>
      </c>
      <c r="J15" s="127" t="s">
        <v>851</v>
      </c>
      <c r="K15" s="127">
        <v>35</v>
      </c>
      <c r="L15" s="121"/>
      <c r="M15" s="121"/>
      <c r="N15" s="121"/>
      <c r="O15" s="206" t="s">
        <v>825</v>
      </c>
      <c r="P15" t="str">
        <f t="shared" si="0"/>
        <v>62.51356 -114.4098</v>
      </c>
    </row>
    <row r="16" spans="1:16" x14ac:dyDescent="0.2">
      <c r="A16" s="125" t="s">
        <v>852</v>
      </c>
      <c r="B16" s="121"/>
      <c r="C16" s="121"/>
      <c r="D16" s="126">
        <v>64.304671999999997</v>
      </c>
      <c r="E16" s="126">
        <v>-96.075687000000002</v>
      </c>
      <c r="F16" s="121"/>
      <c r="G16" s="121"/>
      <c r="H16" s="121"/>
      <c r="I16" s="121"/>
      <c r="J16" s="127"/>
      <c r="K16" s="127"/>
      <c r="L16" s="121"/>
      <c r="M16" s="121"/>
      <c r="N16" s="121" t="s">
        <v>811</v>
      </c>
    </row>
    <row r="17" spans="1:16" x14ac:dyDescent="0.2">
      <c r="A17" s="125" t="s">
        <v>853</v>
      </c>
      <c r="B17" s="129" t="s">
        <v>854</v>
      </c>
      <c r="C17" s="121" t="s">
        <v>817</v>
      </c>
      <c r="D17" s="126">
        <v>62.940309999999997</v>
      </c>
      <c r="E17" s="130">
        <v>-110.1765</v>
      </c>
      <c r="F17" s="121" t="s">
        <v>829</v>
      </c>
      <c r="G17" s="121" t="s">
        <v>822</v>
      </c>
      <c r="H17" s="121" t="s">
        <v>830</v>
      </c>
      <c r="I17" s="121" t="s">
        <v>804</v>
      </c>
      <c r="J17" s="127" t="s">
        <v>855</v>
      </c>
      <c r="K17" s="127">
        <v>8</v>
      </c>
      <c r="L17" s="121"/>
      <c r="M17" s="121"/>
      <c r="N17" s="121"/>
      <c r="O17" s="206" t="s">
        <v>825</v>
      </c>
      <c r="P17" t="str">
        <f t="shared" si="0"/>
        <v>62.94031 -110.1765</v>
      </c>
    </row>
    <row r="18" spans="1:16" x14ac:dyDescent="0.2">
      <c r="A18" s="125" t="s">
        <v>856</v>
      </c>
      <c r="B18" s="129" t="s">
        <v>857</v>
      </c>
      <c r="C18" s="121" t="s">
        <v>817</v>
      </c>
      <c r="D18" s="126">
        <v>62.058280000000003</v>
      </c>
      <c r="E18" s="130">
        <v>-113.2012</v>
      </c>
      <c r="F18" s="121" t="s">
        <v>829</v>
      </c>
      <c r="G18" s="121" t="s">
        <v>822</v>
      </c>
      <c r="H18" s="121" t="s">
        <v>830</v>
      </c>
      <c r="I18" s="121" t="s">
        <v>804</v>
      </c>
      <c r="J18" s="127" t="s">
        <v>858</v>
      </c>
      <c r="K18" s="127">
        <v>13</v>
      </c>
      <c r="L18" s="121"/>
      <c r="M18" s="121"/>
      <c r="N18" s="121"/>
      <c r="O18" s="206" t="s">
        <v>825</v>
      </c>
      <c r="P18" t="str">
        <f t="shared" si="0"/>
        <v>62.05828 -113.2012</v>
      </c>
    </row>
    <row r="19" spans="1:16" x14ac:dyDescent="0.2">
      <c r="A19" s="119" t="s">
        <v>859</v>
      </c>
      <c r="B19" s="120" t="s">
        <v>860</v>
      </c>
      <c r="C19" s="121" t="s">
        <v>801</v>
      </c>
      <c r="D19" s="122">
        <v>64.014999000000003</v>
      </c>
      <c r="E19" s="123">
        <v>-134.13918000000001</v>
      </c>
      <c r="F19" s="121" t="s">
        <v>810</v>
      </c>
      <c r="G19" s="121"/>
      <c r="H19" s="121" t="s">
        <v>814</v>
      </c>
      <c r="I19" s="121" t="s">
        <v>804</v>
      </c>
      <c r="J19" s="121"/>
      <c r="K19" s="121"/>
      <c r="L19" s="121"/>
      <c r="M19" s="121" t="s">
        <v>811</v>
      </c>
      <c r="N19" s="121" t="s">
        <v>811</v>
      </c>
      <c r="O19" s="206" t="s">
        <v>805</v>
      </c>
      <c r="P19" t="str">
        <f t="shared" si="0"/>
        <v>64.014999 -134.13918</v>
      </c>
    </row>
    <row r="20" spans="1:16" x14ac:dyDescent="0.2">
      <c r="A20" s="125" t="s">
        <v>861</v>
      </c>
      <c r="B20" s="120" t="s">
        <v>862</v>
      </c>
      <c r="C20" s="121" t="s">
        <v>801</v>
      </c>
      <c r="D20" s="123">
        <v>60.1</v>
      </c>
      <c r="E20" s="123">
        <v>-124.5</v>
      </c>
      <c r="F20" s="121" t="s">
        <v>810</v>
      </c>
      <c r="G20" s="121"/>
      <c r="H20" s="121" t="s">
        <v>830</v>
      </c>
      <c r="I20" s="121" t="s">
        <v>804</v>
      </c>
      <c r="J20" s="121"/>
      <c r="K20" s="121"/>
      <c r="L20" s="121"/>
      <c r="M20" s="121" t="s">
        <v>811</v>
      </c>
      <c r="N20" s="121"/>
      <c r="O20" s="206" t="s">
        <v>805</v>
      </c>
      <c r="P20" t="str">
        <f t="shared" si="0"/>
        <v>60.1 -124.5</v>
      </c>
    </row>
    <row r="21" spans="1:16" x14ac:dyDescent="0.2">
      <c r="A21" s="125" t="s">
        <v>863</v>
      </c>
      <c r="B21" s="120" t="s">
        <v>864</v>
      </c>
      <c r="C21" s="121" t="s">
        <v>801</v>
      </c>
      <c r="D21" s="123">
        <v>60.163891</v>
      </c>
      <c r="E21" s="123">
        <v>-134.70750000000001</v>
      </c>
      <c r="F21" s="121" t="s">
        <v>802</v>
      </c>
      <c r="G21" s="121"/>
      <c r="H21" s="121" t="s">
        <v>830</v>
      </c>
      <c r="I21" s="121" t="s">
        <v>804</v>
      </c>
      <c r="J21" s="121"/>
      <c r="K21" s="121"/>
      <c r="L21" s="121"/>
      <c r="M21" s="121"/>
      <c r="N21" s="121"/>
      <c r="O21" s="206" t="s">
        <v>805</v>
      </c>
      <c r="P21" t="str">
        <f t="shared" si="0"/>
        <v>60.163891 -134.7075</v>
      </c>
    </row>
    <row r="22" spans="1:16" x14ac:dyDescent="0.2">
      <c r="A22" s="119" t="s">
        <v>865</v>
      </c>
      <c r="B22" s="120" t="s">
        <v>866</v>
      </c>
      <c r="C22" s="121" t="s">
        <v>801</v>
      </c>
      <c r="D22" s="122">
        <v>60.158329000000002</v>
      </c>
      <c r="E22" s="123">
        <v>-129.70276999999999</v>
      </c>
      <c r="F22" s="121" t="s">
        <v>810</v>
      </c>
      <c r="G22" s="121"/>
      <c r="H22" s="121" t="s">
        <v>814</v>
      </c>
      <c r="I22" s="121" t="s">
        <v>804</v>
      </c>
      <c r="J22" s="121"/>
      <c r="K22" s="121"/>
      <c r="L22" s="121"/>
      <c r="M22" s="121" t="s">
        <v>811</v>
      </c>
      <c r="N22" s="121"/>
      <c r="O22" s="206" t="s">
        <v>805</v>
      </c>
      <c r="P22" t="str">
        <f t="shared" si="0"/>
        <v>60.158329 -129.70277</v>
      </c>
    </row>
    <row r="23" spans="1:16" x14ac:dyDescent="0.2">
      <c r="A23" s="119" t="s">
        <v>867</v>
      </c>
      <c r="B23" s="120" t="s">
        <v>868</v>
      </c>
      <c r="C23" s="121" t="s">
        <v>801</v>
      </c>
      <c r="D23" s="122">
        <v>62.568610999999997</v>
      </c>
      <c r="E23" s="123">
        <v>-137.01611</v>
      </c>
      <c r="F23" s="121" t="s">
        <v>810</v>
      </c>
      <c r="G23" s="121"/>
      <c r="H23" s="121" t="s">
        <v>814</v>
      </c>
      <c r="I23" s="121" t="s">
        <v>804</v>
      </c>
      <c r="J23" s="121"/>
      <c r="K23" s="121"/>
      <c r="L23" s="121"/>
      <c r="M23" s="121" t="s">
        <v>811</v>
      </c>
      <c r="N23" s="121"/>
      <c r="O23" s="206" t="s">
        <v>805</v>
      </c>
      <c r="P23" t="str">
        <f t="shared" si="0"/>
        <v>62.568611 -137.01611</v>
      </c>
    </row>
    <row r="24" spans="1:16" x14ac:dyDescent="0.2">
      <c r="A24" s="125" t="s">
        <v>869</v>
      </c>
      <c r="B24" s="121" t="s">
        <v>870</v>
      </c>
      <c r="C24" s="121" t="s">
        <v>817</v>
      </c>
      <c r="D24" s="126">
        <v>69.389380000000003</v>
      </c>
      <c r="E24" s="126">
        <v>-134.96899999999999</v>
      </c>
      <c r="F24" s="121" t="s">
        <v>871</v>
      </c>
      <c r="G24" s="121" t="s">
        <v>822</v>
      </c>
      <c r="H24" s="121" t="s">
        <v>814</v>
      </c>
      <c r="I24" s="121" t="s">
        <v>804</v>
      </c>
      <c r="J24" s="127" t="s">
        <v>872</v>
      </c>
      <c r="K24" s="127">
        <v>12</v>
      </c>
      <c r="L24" s="121"/>
      <c r="M24" s="121"/>
      <c r="N24" s="121"/>
      <c r="O24" s="206" t="s">
        <v>873</v>
      </c>
      <c r="P24" t="str">
        <f t="shared" si="0"/>
        <v>69.38938 -134.969</v>
      </c>
    </row>
    <row r="25" spans="1:16" x14ac:dyDescent="0.2">
      <c r="A25" s="125" t="s">
        <v>874</v>
      </c>
      <c r="B25" s="121" t="s">
        <v>875</v>
      </c>
      <c r="C25" s="121" t="s">
        <v>817</v>
      </c>
      <c r="D25" s="126">
        <v>72.492810000000006</v>
      </c>
      <c r="E25" s="126">
        <v>-123.4753</v>
      </c>
      <c r="F25" s="121" t="s">
        <v>829</v>
      </c>
      <c r="G25" s="121" t="s">
        <v>822</v>
      </c>
      <c r="H25" s="121" t="s">
        <v>823</v>
      </c>
      <c r="I25" s="121" t="s">
        <v>804</v>
      </c>
      <c r="J25" s="127" t="s">
        <v>876</v>
      </c>
      <c r="K25" s="127">
        <v>24</v>
      </c>
      <c r="L25" s="121"/>
      <c r="M25" s="121"/>
      <c r="N25" s="121"/>
      <c r="O25" s="206" t="s">
        <v>873</v>
      </c>
      <c r="P25" t="str">
        <f t="shared" si="0"/>
        <v>72.49281 -123.4753</v>
      </c>
    </row>
    <row r="26" spans="1:16" x14ac:dyDescent="0.2">
      <c r="A26" s="125" t="s">
        <v>877</v>
      </c>
      <c r="B26" s="120" t="s">
        <v>878</v>
      </c>
      <c r="C26" s="121" t="s">
        <v>801</v>
      </c>
      <c r="D26" s="123">
        <v>61.872799999999998</v>
      </c>
      <c r="E26" s="123">
        <v>-134.83330000000001</v>
      </c>
      <c r="F26" s="121" t="s">
        <v>879</v>
      </c>
      <c r="G26" s="121"/>
      <c r="H26" s="121" t="s">
        <v>830</v>
      </c>
      <c r="I26" s="121" t="s">
        <v>804</v>
      </c>
      <c r="J26" s="121"/>
      <c r="K26" s="121"/>
      <c r="L26" s="121"/>
      <c r="M26" s="121" t="s">
        <v>811</v>
      </c>
      <c r="N26" s="121"/>
      <c r="O26" s="206" t="s">
        <v>805</v>
      </c>
      <c r="P26" t="str">
        <f t="shared" si="0"/>
        <v>61.8728 -134.8333</v>
      </c>
    </row>
    <row r="27" spans="1:16" x14ac:dyDescent="0.2">
      <c r="A27" s="125" t="s">
        <v>880</v>
      </c>
      <c r="B27" s="121" t="s">
        <v>881</v>
      </c>
      <c r="C27" s="121" t="s">
        <v>817</v>
      </c>
      <c r="D27" s="126">
        <v>61.333579999999998</v>
      </c>
      <c r="E27" s="126">
        <v>-122.0943</v>
      </c>
      <c r="F27" s="121" t="s">
        <v>829</v>
      </c>
      <c r="G27" s="121" t="s">
        <v>882</v>
      </c>
      <c r="H27" s="121" t="s">
        <v>823</v>
      </c>
      <c r="I27" s="121" t="s">
        <v>804</v>
      </c>
      <c r="J27" s="127" t="s">
        <v>883</v>
      </c>
      <c r="K27" s="127">
        <v>44</v>
      </c>
      <c r="L27" s="121"/>
      <c r="M27" s="121"/>
      <c r="N27" s="121"/>
      <c r="O27" s="246" t="s">
        <v>825</v>
      </c>
      <c r="P27" t="str">
        <f t="shared" si="0"/>
        <v>61.33358 -122.0943</v>
      </c>
    </row>
    <row r="28" spans="1:16" x14ac:dyDescent="0.2">
      <c r="A28" s="125" t="s">
        <v>884</v>
      </c>
      <c r="B28" s="121" t="s">
        <v>885</v>
      </c>
      <c r="C28" s="121" t="s">
        <v>817</v>
      </c>
      <c r="D28" s="126">
        <v>61.060310000000001</v>
      </c>
      <c r="E28" s="126">
        <v>-122.8954</v>
      </c>
      <c r="F28" s="121" t="s">
        <v>829</v>
      </c>
      <c r="G28" s="121" t="s">
        <v>882</v>
      </c>
      <c r="H28" s="121" t="s">
        <v>823</v>
      </c>
      <c r="I28" s="121" t="s">
        <v>804</v>
      </c>
      <c r="J28" s="127" t="s">
        <v>886</v>
      </c>
      <c r="K28" s="127">
        <v>27</v>
      </c>
      <c r="L28" s="121"/>
      <c r="M28" s="121"/>
      <c r="N28" s="121"/>
      <c r="O28" s="246" t="s">
        <v>825</v>
      </c>
      <c r="P28" t="str">
        <f t="shared" si="0"/>
        <v>61.06031 -122.8954</v>
      </c>
    </row>
    <row r="29" spans="1:16" x14ac:dyDescent="0.2">
      <c r="A29" s="119" t="s">
        <v>887</v>
      </c>
      <c r="B29" s="121" t="s">
        <v>888</v>
      </c>
      <c r="C29" s="121" t="s">
        <v>801</v>
      </c>
      <c r="D29" s="124">
        <v>64.901390000000006</v>
      </c>
      <c r="E29" s="123">
        <v>-138.27583000000001</v>
      </c>
      <c r="F29" s="121" t="s">
        <v>879</v>
      </c>
      <c r="G29" s="121"/>
      <c r="H29" s="121" t="s">
        <v>823</v>
      </c>
      <c r="I29" s="121" t="s">
        <v>804</v>
      </c>
      <c r="J29" s="121"/>
      <c r="K29" s="121"/>
      <c r="L29" s="121"/>
      <c r="M29" s="121" t="s">
        <v>811</v>
      </c>
      <c r="N29" s="121"/>
      <c r="O29" s="206" t="s">
        <v>805</v>
      </c>
      <c r="P29" t="str">
        <f t="shared" si="0"/>
        <v>64.90139 -138.27583</v>
      </c>
    </row>
    <row r="30" spans="1:16" x14ac:dyDescent="0.2">
      <c r="A30" s="125" t="s">
        <v>889</v>
      </c>
      <c r="B30" s="121" t="s">
        <v>890</v>
      </c>
      <c r="C30" s="121" t="s">
        <v>817</v>
      </c>
      <c r="D30" s="126">
        <v>62.679499999999997</v>
      </c>
      <c r="E30" s="126">
        <v>-114.2629</v>
      </c>
      <c r="F30" s="121" t="s">
        <v>871</v>
      </c>
      <c r="G30" s="121" t="s">
        <v>822</v>
      </c>
      <c r="H30" s="121" t="s">
        <v>891</v>
      </c>
      <c r="I30" s="121" t="s">
        <v>804</v>
      </c>
      <c r="J30" s="127" t="s">
        <v>892</v>
      </c>
      <c r="K30" s="127">
        <v>30</v>
      </c>
      <c r="L30" s="121"/>
      <c r="M30" s="121"/>
      <c r="N30" s="121"/>
      <c r="O30" s="206" t="s">
        <v>825</v>
      </c>
      <c r="P30" t="str">
        <f t="shared" si="0"/>
        <v>62.6795 -114.2629</v>
      </c>
    </row>
    <row r="31" spans="1:16" x14ac:dyDescent="0.2">
      <c r="A31" s="125" t="s">
        <v>893</v>
      </c>
      <c r="B31" s="120" t="s">
        <v>894</v>
      </c>
      <c r="C31" s="121" t="s">
        <v>801</v>
      </c>
      <c r="D31" s="123">
        <v>64.7483</v>
      </c>
      <c r="E31" s="123">
        <v>-133.6806</v>
      </c>
      <c r="F31" s="121" t="s">
        <v>879</v>
      </c>
      <c r="G31" s="121"/>
      <c r="H31" s="121" t="s">
        <v>830</v>
      </c>
      <c r="I31" s="121" t="s">
        <v>804</v>
      </c>
      <c r="J31" s="121"/>
      <c r="K31" s="121"/>
      <c r="L31" s="121"/>
      <c r="M31" s="121" t="s">
        <v>811</v>
      </c>
      <c r="N31" s="121" t="s">
        <v>811</v>
      </c>
      <c r="O31" s="206" t="s">
        <v>805</v>
      </c>
      <c r="P31" t="str">
        <f t="shared" si="0"/>
        <v>64.7483 -133.6806</v>
      </c>
    </row>
    <row r="32" spans="1:16" x14ac:dyDescent="0.2">
      <c r="A32" s="125" t="s">
        <v>895</v>
      </c>
      <c r="B32" s="121" t="s">
        <v>896</v>
      </c>
      <c r="C32" s="121" t="s">
        <v>817</v>
      </c>
      <c r="D32" s="126">
        <v>65.323859999999996</v>
      </c>
      <c r="E32" s="126">
        <v>-126.8775</v>
      </c>
      <c r="F32" s="121" t="s">
        <v>829</v>
      </c>
      <c r="G32" s="121" t="s">
        <v>822</v>
      </c>
      <c r="H32" s="121" t="s">
        <v>814</v>
      </c>
      <c r="I32" s="121" t="s">
        <v>804</v>
      </c>
      <c r="J32" s="127" t="s">
        <v>897</v>
      </c>
      <c r="K32" s="127">
        <v>30</v>
      </c>
      <c r="L32" s="121"/>
      <c r="M32" s="121"/>
      <c r="N32" s="121"/>
      <c r="O32" s="246" t="s">
        <v>825</v>
      </c>
      <c r="P32" t="str">
        <f t="shared" si="0"/>
        <v>65.32386 -126.8775</v>
      </c>
    </row>
    <row r="33" spans="1:16" x14ac:dyDescent="0.2">
      <c r="A33" s="125" t="s">
        <v>898</v>
      </c>
      <c r="B33" s="121" t="s">
        <v>899</v>
      </c>
      <c r="C33" s="121" t="s">
        <v>828</v>
      </c>
      <c r="D33" s="128">
        <v>65.934579999999997</v>
      </c>
      <c r="E33" s="128">
        <v>-91.066559999999996</v>
      </c>
      <c r="F33" s="121" t="s">
        <v>829</v>
      </c>
      <c r="G33" s="120" t="s">
        <v>822</v>
      </c>
      <c r="H33" s="121" t="s">
        <v>830</v>
      </c>
      <c r="I33" s="121" t="s">
        <v>804</v>
      </c>
      <c r="J33" s="121"/>
      <c r="K33" s="121"/>
      <c r="L33" s="121"/>
      <c r="M33" s="121"/>
      <c r="N33" s="121"/>
      <c r="O33" s="206" t="s">
        <v>842</v>
      </c>
      <c r="P33" t="str">
        <f t="shared" si="0"/>
        <v>65.93458 -91.06656</v>
      </c>
    </row>
    <row r="34" spans="1:16" x14ac:dyDescent="0.2">
      <c r="A34" s="125" t="s">
        <v>900</v>
      </c>
      <c r="B34" s="131" t="s">
        <v>901</v>
      </c>
      <c r="C34" s="121" t="s">
        <v>817</v>
      </c>
      <c r="D34" s="126">
        <v>60.71367</v>
      </c>
      <c r="E34" s="132">
        <v>-114.90388900000001</v>
      </c>
      <c r="F34" s="121" t="s">
        <v>829</v>
      </c>
      <c r="G34" s="121" t="s">
        <v>882</v>
      </c>
      <c r="H34" s="121" t="s">
        <v>902</v>
      </c>
      <c r="I34" s="121" t="s">
        <v>804</v>
      </c>
      <c r="J34" s="127"/>
      <c r="K34" s="127"/>
      <c r="L34" s="121"/>
      <c r="M34" s="121"/>
      <c r="N34" s="121"/>
      <c r="O34" s="246" t="s">
        <v>825</v>
      </c>
      <c r="P34" t="str">
        <f t="shared" si="0"/>
        <v>60.71367 -114.903889</v>
      </c>
    </row>
    <row r="35" spans="1:16" x14ac:dyDescent="0.2">
      <c r="A35" s="125" t="s">
        <v>903</v>
      </c>
      <c r="B35" s="121" t="s">
        <v>904</v>
      </c>
      <c r="C35" s="121" t="s">
        <v>828</v>
      </c>
      <c r="D35" s="128">
        <v>66.726249999999993</v>
      </c>
      <c r="E35" s="128">
        <v>-108.81319999999999</v>
      </c>
      <c r="F35" s="121" t="s">
        <v>829</v>
      </c>
      <c r="G35" s="120" t="s">
        <v>822</v>
      </c>
      <c r="H35" s="121" t="s">
        <v>830</v>
      </c>
      <c r="I35" s="121" t="s">
        <v>804</v>
      </c>
      <c r="J35" s="121"/>
      <c r="K35" s="121"/>
      <c r="L35" s="121" t="s">
        <v>811</v>
      </c>
      <c r="M35" s="121"/>
      <c r="N35" s="121" t="s">
        <v>811</v>
      </c>
      <c r="O35" s="246" t="s">
        <v>825</v>
      </c>
      <c r="P35" t="str">
        <f t="shared" si="0"/>
        <v>66.72625 -108.8132</v>
      </c>
    </row>
    <row r="36" spans="1:16" x14ac:dyDescent="0.2">
      <c r="A36" s="125" t="s">
        <v>905</v>
      </c>
      <c r="B36" s="121" t="s">
        <v>906</v>
      </c>
      <c r="C36" s="121" t="s">
        <v>817</v>
      </c>
      <c r="D36" s="126">
        <v>62.490859999999998</v>
      </c>
      <c r="E36" s="126">
        <v>-113.5231</v>
      </c>
      <c r="F36" s="121" t="s">
        <v>829</v>
      </c>
      <c r="G36" s="121" t="s">
        <v>882</v>
      </c>
      <c r="H36" s="121" t="s">
        <v>830</v>
      </c>
      <c r="I36" s="121" t="s">
        <v>804</v>
      </c>
      <c r="J36" s="127" t="s">
        <v>876</v>
      </c>
      <c r="K36" s="127">
        <v>43</v>
      </c>
      <c r="L36" s="121"/>
      <c r="M36" s="121"/>
      <c r="N36" s="121"/>
      <c r="O36" s="206" t="s">
        <v>825</v>
      </c>
      <c r="P36" t="str">
        <f t="shared" si="0"/>
        <v>62.49086 -113.5231</v>
      </c>
    </row>
    <row r="37" spans="1:16" x14ac:dyDescent="0.2">
      <c r="A37" s="125" t="s">
        <v>907</v>
      </c>
      <c r="B37" s="121" t="s">
        <v>908</v>
      </c>
      <c r="C37" s="121" t="s">
        <v>817</v>
      </c>
      <c r="D37" s="126">
        <v>65.598330000000004</v>
      </c>
      <c r="E37" s="126">
        <v>-117.7581</v>
      </c>
      <c r="F37" s="121" t="s">
        <v>829</v>
      </c>
      <c r="G37" s="121" t="s">
        <v>822</v>
      </c>
      <c r="H37" s="121" t="s">
        <v>814</v>
      </c>
      <c r="I37" s="121" t="s">
        <v>804</v>
      </c>
      <c r="J37" s="127" t="s">
        <v>909</v>
      </c>
      <c r="K37" s="127">
        <v>57</v>
      </c>
      <c r="L37" s="121"/>
      <c r="M37" s="121"/>
      <c r="N37" s="121" t="s">
        <v>811</v>
      </c>
      <c r="O37" s="246" t="s">
        <v>825</v>
      </c>
      <c r="P37" t="str">
        <f t="shared" si="0"/>
        <v>65.59833 -117.7581</v>
      </c>
    </row>
    <row r="38" spans="1:16" x14ac:dyDescent="0.2">
      <c r="A38" s="125" t="s">
        <v>910</v>
      </c>
      <c r="B38" s="121" t="s">
        <v>911</v>
      </c>
      <c r="C38" s="121" t="s">
        <v>817</v>
      </c>
      <c r="D38" s="126">
        <v>64.273313799999997</v>
      </c>
      <c r="E38" s="126">
        <v>117.25232</v>
      </c>
      <c r="F38" s="121"/>
      <c r="G38" s="121" t="s">
        <v>822</v>
      </c>
      <c r="H38" s="121"/>
      <c r="I38" s="121" t="s">
        <v>804</v>
      </c>
      <c r="J38" s="127"/>
      <c r="K38" s="127"/>
      <c r="L38" s="121"/>
      <c r="M38" s="121"/>
      <c r="N38" s="121"/>
      <c r="O38" s="206" t="s">
        <v>825</v>
      </c>
      <c r="P38" t="str">
        <f t="shared" si="0"/>
        <v>64.2733138 117.25232</v>
      </c>
    </row>
    <row r="39" spans="1:16" x14ac:dyDescent="0.2">
      <c r="A39" s="125" t="s">
        <v>912</v>
      </c>
      <c r="B39" s="121" t="s">
        <v>913</v>
      </c>
      <c r="C39" s="121" t="s">
        <v>817</v>
      </c>
      <c r="D39" s="126">
        <v>65.231920000000002</v>
      </c>
      <c r="E39" s="126">
        <v>-126.51819999999999</v>
      </c>
      <c r="F39" s="121" t="s">
        <v>821</v>
      </c>
      <c r="G39" s="121" t="s">
        <v>822</v>
      </c>
      <c r="H39" s="121" t="s">
        <v>814</v>
      </c>
      <c r="I39" s="121" t="s">
        <v>804</v>
      </c>
      <c r="J39" s="127" t="s">
        <v>914</v>
      </c>
      <c r="K39" s="127">
        <v>13</v>
      </c>
      <c r="L39" s="121"/>
      <c r="M39" s="121"/>
      <c r="N39" s="121"/>
      <c r="O39" s="246" t="s">
        <v>825</v>
      </c>
      <c r="P39" t="str">
        <f t="shared" si="0"/>
        <v>65.23192 -126.5182</v>
      </c>
    </row>
    <row r="40" spans="1:16" x14ac:dyDescent="0.2">
      <c r="A40" s="125" t="s">
        <v>915</v>
      </c>
      <c r="B40" s="121" t="s">
        <v>916</v>
      </c>
      <c r="C40" s="121" t="s">
        <v>817</v>
      </c>
      <c r="D40" s="126">
        <v>65.295330000000007</v>
      </c>
      <c r="E40" s="126">
        <v>-127.68340000000001</v>
      </c>
      <c r="F40" s="121" t="s">
        <v>829</v>
      </c>
      <c r="G40" s="121" t="s">
        <v>822</v>
      </c>
      <c r="H40" s="121" t="s">
        <v>823</v>
      </c>
      <c r="I40" s="121" t="s">
        <v>804</v>
      </c>
      <c r="J40" s="127" t="s">
        <v>917</v>
      </c>
      <c r="K40" s="127">
        <v>42</v>
      </c>
      <c r="L40" s="121"/>
      <c r="M40" s="121"/>
      <c r="N40" s="121"/>
      <c r="O40" s="246" t="s">
        <v>825</v>
      </c>
      <c r="P40" t="str">
        <f t="shared" si="0"/>
        <v>65.29533 -127.6834</v>
      </c>
    </row>
    <row r="41" spans="1:16" x14ac:dyDescent="0.2">
      <c r="A41" s="125" t="s">
        <v>918</v>
      </c>
      <c r="B41" s="121" t="s">
        <v>919</v>
      </c>
      <c r="C41" s="121" t="s">
        <v>817</v>
      </c>
      <c r="D41" s="126">
        <v>68.087280000000007</v>
      </c>
      <c r="E41" s="126">
        <v>-133.4923</v>
      </c>
      <c r="F41" s="121" t="s">
        <v>920</v>
      </c>
      <c r="G41" s="121" t="s">
        <v>882</v>
      </c>
      <c r="H41" s="121" t="s">
        <v>823</v>
      </c>
      <c r="I41" s="121" t="s">
        <v>804</v>
      </c>
      <c r="J41" s="127" t="s">
        <v>876</v>
      </c>
      <c r="K41" s="127">
        <v>43</v>
      </c>
      <c r="L41" s="121"/>
      <c r="M41" s="121"/>
      <c r="N41" s="121"/>
      <c r="O41" s="246" t="s">
        <v>825</v>
      </c>
      <c r="P41" t="str">
        <f t="shared" si="0"/>
        <v>68.08728 -133.4923</v>
      </c>
    </row>
    <row r="42" spans="1:16" x14ac:dyDescent="0.2">
      <c r="A42" s="125" t="s">
        <v>921</v>
      </c>
      <c r="B42" s="120" t="s">
        <v>922</v>
      </c>
      <c r="C42" s="121" t="s">
        <v>801</v>
      </c>
      <c r="D42" s="123">
        <v>68.8</v>
      </c>
      <c r="E42" s="123">
        <v>-138.6</v>
      </c>
      <c r="F42" s="121" t="s">
        <v>810</v>
      </c>
      <c r="G42" s="121"/>
      <c r="H42" s="121" t="s">
        <v>830</v>
      </c>
      <c r="I42" s="121" t="s">
        <v>804</v>
      </c>
      <c r="J42" s="121"/>
      <c r="K42" s="121"/>
      <c r="L42" s="121"/>
      <c r="M42" s="121"/>
      <c r="N42" s="121"/>
      <c r="O42" s="206" t="s">
        <v>805</v>
      </c>
      <c r="P42" t="str">
        <f t="shared" si="0"/>
        <v>68.8 -138.6</v>
      </c>
    </row>
    <row r="43" spans="1:16" x14ac:dyDescent="0.2">
      <c r="A43" s="125" t="s">
        <v>923</v>
      </c>
      <c r="B43" s="131" t="s">
        <v>924</v>
      </c>
      <c r="C43" s="121" t="s">
        <v>817</v>
      </c>
      <c r="D43" s="126">
        <v>68.391670000000005</v>
      </c>
      <c r="E43" s="132">
        <v>-128.94999999999999</v>
      </c>
      <c r="F43" s="121" t="s">
        <v>829</v>
      </c>
      <c r="G43" s="121" t="s">
        <v>822</v>
      </c>
      <c r="H43" s="121" t="s">
        <v>902</v>
      </c>
      <c r="I43" s="121" t="s">
        <v>804</v>
      </c>
      <c r="J43" s="127"/>
      <c r="K43" s="127"/>
      <c r="L43" s="121"/>
      <c r="M43" s="121"/>
      <c r="N43" s="121"/>
      <c r="O43" s="246" t="s">
        <v>825</v>
      </c>
      <c r="P43" t="str">
        <f t="shared" si="0"/>
        <v>68.39167 -128.95</v>
      </c>
    </row>
    <row r="44" spans="1:16" x14ac:dyDescent="0.2">
      <c r="A44" s="125" t="s">
        <v>925</v>
      </c>
      <c r="B44" s="121" t="s">
        <v>926</v>
      </c>
      <c r="C44" s="121" t="s">
        <v>817</v>
      </c>
      <c r="D44" s="126">
        <v>65.854860000000002</v>
      </c>
      <c r="E44" s="126">
        <v>-128.13409999999999</v>
      </c>
      <c r="F44" s="121" t="s">
        <v>821</v>
      </c>
      <c r="G44" s="121" t="s">
        <v>822</v>
      </c>
      <c r="H44" s="121" t="s">
        <v>814</v>
      </c>
      <c r="I44" s="121" t="s">
        <v>804</v>
      </c>
      <c r="J44" s="127" t="s">
        <v>914</v>
      </c>
      <c r="K44" s="127">
        <v>13</v>
      </c>
      <c r="L44" s="121"/>
      <c r="M44" s="121"/>
      <c r="N44" s="121"/>
      <c r="O44" s="246" t="s">
        <v>825</v>
      </c>
      <c r="P44" t="str">
        <f t="shared" si="0"/>
        <v>65.85486 -128.1341</v>
      </c>
    </row>
    <row r="45" spans="1:16" x14ac:dyDescent="0.2">
      <c r="A45" s="125" t="s">
        <v>927</v>
      </c>
      <c r="B45" s="121" t="s">
        <v>928</v>
      </c>
      <c r="C45" s="121" t="s">
        <v>828</v>
      </c>
      <c r="D45" s="128">
        <v>65.777190000000004</v>
      </c>
      <c r="E45" s="128">
        <v>-111.2171</v>
      </c>
      <c r="F45" s="121" t="s">
        <v>871</v>
      </c>
      <c r="G45" s="120" t="s">
        <v>822</v>
      </c>
      <c r="H45" s="121" t="s">
        <v>830</v>
      </c>
      <c r="I45" s="121" t="s">
        <v>804</v>
      </c>
      <c r="J45" s="121"/>
      <c r="K45" s="121"/>
      <c r="L45" s="121"/>
      <c r="M45" s="121"/>
      <c r="N45" s="121"/>
      <c r="O45" s="246" t="s">
        <v>825</v>
      </c>
      <c r="P45" t="str">
        <f t="shared" si="0"/>
        <v>65.77719 -111.2171</v>
      </c>
    </row>
    <row r="46" spans="1:16" x14ac:dyDescent="0.2">
      <c r="A46" s="125" t="s">
        <v>929</v>
      </c>
      <c r="B46" s="121" t="s">
        <v>930</v>
      </c>
      <c r="C46" s="121" t="s">
        <v>828</v>
      </c>
      <c r="D46" s="128">
        <v>67.22833</v>
      </c>
      <c r="E46" s="128">
        <v>-115.88890000000001</v>
      </c>
      <c r="F46" s="121" t="s">
        <v>829</v>
      </c>
      <c r="G46" s="120" t="s">
        <v>822</v>
      </c>
      <c r="H46" s="121" t="s">
        <v>814</v>
      </c>
      <c r="I46" s="121" t="s">
        <v>804</v>
      </c>
      <c r="J46" s="121"/>
      <c r="K46" s="121"/>
      <c r="L46" s="121"/>
      <c r="M46" s="121"/>
      <c r="N46" s="121"/>
      <c r="O46" s="206" t="s">
        <v>931</v>
      </c>
      <c r="P46" t="str">
        <f t="shared" si="0"/>
        <v>67.22833 -115.8889</v>
      </c>
    </row>
    <row r="47" spans="1:16" x14ac:dyDescent="0.2">
      <c r="A47" s="125" t="s">
        <v>932</v>
      </c>
      <c r="B47" s="121" t="s">
        <v>933</v>
      </c>
      <c r="C47" s="121" t="s">
        <v>817</v>
      </c>
      <c r="D47" s="126">
        <v>65.41583</v>
      </c>
      <c r="E47" s="126">
        <v>-114.0078</v>
      </c>
      <c r="F47" s="121" t="s">
        <v>934</v>
      </c>
      <c r="G47" s="121" t="s">
        <v>822</v>
      </c>
      <c r="H47" s="121" t="s">
        <v>814</v>
      </c>
      <c r="I47" s="121" t="s">
        <v>804</v>
      </c>
      <c r="J47" s="127" t="s">
        <v>935</v>
      </c>
      <c r="K47" s="127">
        <v>54</v>
      </c>
      <c r="L47" s="121"/>
      <c r="M47" s="121"/>
      <c r="N47" s="121"/>
      <c r="O47" s="246" t="s">
        <v>825</v>
      </c>
      <c r="P47" t="str">
        <f t="shared" si="0"/>
        <v>65.41583 -114.0078</v>
      </c>
    </row>
    <row r="48" spans="1:16" x14ac:dyDescent="0.2">
      <c r="A48" s="125" t="s">
        <v>936</v>
      </c>
      <c r="B48" s="121" t="s">
        <v>937</v>
      </c>
      <c r="C48" s="121" t="s">
        <v>817</v>
      </c>
      <c r="D48" s="126">
        <v>64.615750000000006</v>
      </c>
      <c r="E48" s="126">
        <v>-111.9546</v>
      </c>
      <c r="F48" s="121" t="s">
        <v>829</v>
      </c>
      <c r="G48" s="121" t="s">
        <v>822</v>
      </c>
      <c r="H48" s="121" t="s">
        <v>830</v>
      </c>
      <c r="I48" s="121" t="s">
        <v>804</v>
      </c>
      <c r="J48" s="127" t="s">
        <v>938</v>
      </c>
      <c r="K48" s="127">
        <v>24</v>
      </c>
      <c r="L48" s="121"/>
      <c r="M48" s="121"/>
      <c r="N48" s="121" t="s">
        <v>811</v>
      </c>
      <c r="O48" s="246" t="s">
        <v>825</v>
      </c>
      <c r="P48" t="str">
        <f t="shared" si="0"/>
        <v>64.61575 -111.9546</v>
      </c>
    </row>
    <row r="49" spans="1:16" x14ac:dyDescent="0.2">
      <c r="A49" s="119" t="s">
        <v>939</v>
      </c>
      <c r="B49" s="120" t="s">
        <v>940</v>
      </c>
      <c r="C49" s="121" t="s">
        <v>801</v>
      </c>
      <c r="D49" s="122">
        <v>60.748058</v>
      </c>
      <c r="E49" s="123">
        <v>-137.50833</v>
      </c>
      <c r="F49" s="121" t="s">
        <v>810</v>
      </c>
      <c r="G49" s="121"/>
      <c r="H49" s="121" t="s">
        <v>814</v>
      </c>
      <c r="I49" s="121" t="s">
        <v>804</v>
      </c>
      <c r="J49" s="121"/>
      <c r="K49" s="121"/>
      <c r="L49" s="121"/>
      <c r="M49" s="121"/>
      <c r="N49" s="121"/>
      <c r="O49" s="206" t="s">
        <v>805</v>
      </c>
      <c r="P49" t="str">
        <f t="shared" si="0"/>
        <v>60.748058 -137.50833</v>
      </c>
    </row>
    <row r="50" spans="1:16" x14ac:dyDescent="0.2">
      <c r="A50" s="125" t="s">
        <v>941</v>
      </c>
      <c r="B50" s="121" t="s">
        <v>942</v>
      </c>
      <c r="C50" s="121" t="s">
        <v>801</v>
      </c>
      <c r="D50" s="126">
        <v>62.08222</v>
      </c>
      <c r="E50" s="126">
        <v>-139.85972000000001</v>
      </c>
      <c r="F50" s="121"/>
      <c r="G50" s="121"/>
      <c r="H50" s="121"/>
      <c r="I50" s="121" t="s">
        <v>943</v>
      </c>
      <c r="J50" s="121"/>
      <c r="K50" s="121"/>
      <c r="L50" s="121"/>
      <c r="M50" s="121" t="s">
        <v>811</v>
      </c>
      <c r="N50" s="121"/>
      <c r="O50" s="206" t="s">
        <v>805</v>
      </c>
      <c r="P50" t="str">
        <f t="shared" si="0"/>
        <v>62.08222 -139.85972</v>
      </c>
    </row>
    <row r="51" spans="1:16" x14ac:dyDescent="0.2">
      <c r="A51" s="125" t="s">
        <v>944</v>
      </c>
      <c r="B51" s="120" t="s">
        <v>945</v>
      </c>
      <c r="C51" s="121" t="s">
        <v>801</v>
      </c>
      <c r="D51" s="123">
        <v>62.2</v>
      </c>
      <c r="E51" s="123">
        <v>-134.3878</v>
      </c>
      <c r="F51" s="121" t="s">
        <v>879</v>
      </c>
      <c r="G51" s="121"/>
      <c r="H51" s="121" t="s">
        <v>830</v>
      </c>
      <c r="I51" s="121" t="s">
        <v>804</v>
      </c>
      <c r="J51" s="121"/>
      <c r="K51" s="121"/>
      <c r="L51" s="121"/>
      <c r="M51" s="121"/>
      <c r="N51" s="121"/>
      <c r="O51" s="206" t="s">
        <v>805</v>
      </c>
      <c r="P51" t="str">
        <f t="shared" si="0"/>
        <v>62.2 -134.3878</v>
      </c>
    </row>
    <row r="52" spans="1:16" x14ac:dyDescent="0.2">
      <c r="A52" s="125" t="s">
        <v>946</v>
      </c>
      <c r="B52" s="120"/>
      <c r="C52" s="121"/>
      <c r="D52" s="123">
        <v>64.264443999999997</v>
      </c>
      <c r="E52" s="123">
        <v>-99.593610999999996</v>
      </c>
      <c r="F52" s="121"/>
      <c r="G52" s="121"/>
      <c r="H52" s="121"/>
      <c r="I52" s="121"/>
      <c r="J52" s="121"/>
      <c r="K52" s="121"/>
      <c r="L52" s="121" t="s">
        <v>811</v>
      </c>
      <c r="M52" s="121"/>
      <c r="N52" s="121" t="s">
        <v>811</v>
      </c>
    </row>
    <row r="53" spans="1:16" x14ac:dyDescent="0.2">
      <c r="A53" s="125" t="s">
        <v>947</v>
      </c>
      <c r="B53" s="121" t="s">
        <v>948</v>
      </c>
      <c r="C53" s="121" t="s">
        <v>817</v>
      </c>
      <c r="D53" s="126">
        <v>62.859859999999998</v>
      </c>
      <c r="E53" s="126">
        <v>-102.23891999999999</v>
      </c>
      <c r="F53" s="121" t="s">
        <v>829</v>
      </c>
      <c r="G53" s="121" t="s">
        <v>822</v>
      </c>
      <c r="H53" s="121" t="s">
        <v>830</v>
      </c>
      <c r="I53" s="121" t="s">
        <v>804</v>
      </c>
      <c r="J53" s="127"/>
      <c r="K53" s="127"/>
      <c r="L53" s="121"/>
      <c r="M53" s="121"/>
      <c r="N53" s="121"/>
      <c r="O53" s="206" t="s">
        <v>842</v>
      </c>
      <c r="P53" t="str">
        <f t="shared" si="0"/>
        <v>62.85986 -102.23892</v>
      </c>
    </row>
    <row r="54" spans="1:16" x14ac:dyDescent="0.2">
      <c r="A54" s="125" t="s">
        <v>949</v>
      </c>
      <c r="B54" s="121" t="s">
        <v>950</v>
      </c>
      <c r="C54" s="121" t="s">
        <v>828</v>
      </c>
      <c r="D54" s="128">
        <v>64.232420000000005</v>
      </c>
      <c r="E54" s="128">
        <v>-99.476079999999996</v>
      </c>
      <c r="F54" s="121" t="s">
        <v>951</v>
      </c>
      <c r="G54" s="120" t="s">
        <v>822</v>
      </c>
      <c r="H54" s="121" t="s">
        <v>823</v>
      </c>
      <c r="I54" s="121" t="s">
        <v>804</v>
      </c>
      <c r="J54" s="121"/>
      <c r="K54" s="121"/>
      <c r="L54" s="121" t="s">
        <v>811</v>
      </c>
      <c r="M54" s="121"/>
      <c r="N54" s="121" t="s">
        <v>811</v>
      </c>
      <c r="O54" s="206" t="s">
        <v>842</v>
      </c>
      <c r="P54" t="str">
        <f t="shared" si="0"/>
        <v>64.23242 -99.47608</v>
      </c>
    </row>
    <row r="55" spans="1:16" x14ac:dyDescent="0.2">
      <c r="A55" s="119" t="s">
        <v>952</v>
      </c>
      <c r="B55" s="120" t="s">
        <v>953</v>
      </c>
      <c r="C55" s="121" t="s">
        <v>801</v>
      </c>
      <c r="D55" s="122">
        <v>61.346001000000001</v>
      </c>
      <c r="E55" s="123">
        <v>-139.16792000000001</v>
      </c>
      <c r="F55" s="121" t="s">
        <v>810</v>
      </c>
      <c r="G55" s="121"/>
      <c r="H55" s="121" t="s">
        <v>814</v>
      </c>
      <c r="I55" s="121" t="s">
        <v>804</v>
      </c>
      <c r="J55" s="121"/>
      <c r="K55" s="121"/>
      <c r="L55" s="121"/>
      <c r="M55" s="121" t="s">
        <v>811</v>
      </c>
      <c r="N55" s="121"/>
      <c r="O55" s="206" t="s">
        <v>805</v>
      </c>
      <c r="P55" t="str">
        <f t="shared" si="0"/>
        <v>61.346001 -139.16792</v>
      </c>
    </row>
    <row r="56" spans="1:16" x14ac:dyDescent="0.2">
      <c r="A56" s="125" t="s">
        <v>954</v>
      </c>
      <c r="B56" s="121" t="s">
        <v>955</v>
      </c>
      <c r="C56" s="121" t="s">
        <v>817</v>
      </c>
      <c r="D56" s="126">
        <v>62.807810000000003</v>
      </c>
      <c r="E56" s="126">
        <v>-114.0334</v>
      </c>
      <c r="F56" s="121" t="s">
        <v>871</v>
      </c>
      <c r="G56" s="121" t="s">
        <v>822</v>
      </c>
      <c r="H56" s="121" t="s">
        <v>891</v>
      </c>
      <c r="I56" s="121" t="s">
        <v>804</v>
      </c>
      <c r="J56" s="127" t="s">
        <v>876</v>
      </c>
      <c r="K56" s="127">
        <v>43</v>
      </c>
      <c r="L56" s="121"/>
      <c r="M56" s="121"/>
      <c r="N56" s="121"/>
      <c r="O56" s="206" t="s">
        <v>825</v>
      </c>
      <c r="P56" t="str">
        <f t="shared" si="0"/>
        <v>62.80781 -114.0334</v>
      </c>
    </row>
    <row r="57" spans="1:16" x14ac:dyDescent="0.2">
      <c r="A57" s="125" t="s">
        <v>956</v>
      </c>
      <c r="B57" s="120" t="s">
        <v>957</v>
      </c>
      <c r="C57" s="121" t="s">
        <v>801</v>
      </c>
      <c r="D57" s="123">
        <v>66.441670000000002</v>
      </c>
      <c r="E57" s="123">
        <v>-136.70830000000001</v>
      </c>
      <c r="F57" s="121" t="s">
        <v>810</v>
      </c>
      <c r="G57" s="121"/>
      <c r="H57" s="121" t="s">
        <v>830</v>
      </c>
      <c r="I57" s="121" t="s">
        <v>804</v>
      </c>
      <c r="J57" s="121"/>
      <c r="K57" s="121"/>
      <c r="L57" s="121"/>
      <c r="M57" s="121"/>
      <c r="N57" s="121"/>
      <c r="O57" s="206" t="s">
        <v>805</v>
      </c>
      <c r="P57" t="str">
        <f t="shared" si="0"/>
        <v>66.44167 -136.7083</v>
      </c>
    </row>
    <row r="58" spans="1:16" x14ac:dyDescent="0.2">
      <c r="A58" s="125" t="s">
        <v>958</v>
      </c>
      <c r="B58" s="121" t="s">
        <v>959</v>
      </c>
      <c r="C58" s="121" t="s">
        <v>828</v>
      </c>
      <c r="D58" s="128">
        <v>67.708330000000004</v>
      </c>
      <c r="E58" s="128">
        <v>-104.1392</v>
      </c>
      <c r="F58" s="121" t="s">
        <v>829</v>
      </c>
      <c r="G58" s="120" t="s">
        <v>822</v>
      </c>
      <c r="H58" s="121" t="s">
        <v>830</v>
      </c>
      <c r="I58" s="121" t="s">
        <v>804</v>
      </c>
      <c r="J58" s="121"/>
      <c r="K58" s="121"/>
      <c r="L58" s="121" t="s">
        <v>811</v>
      </c>
      <c r="M58" s="121"/>
      <c r="N58" s="121" t="s">
        <v>811</v>
      </c>
      <c r="O58" s="246" t="s">
        <v>825</v>
      </c>
      <c r="P58" t="str">
        <f t="shared" si="0"/>
        <v>67.70833 -104.1392</v>
      </c>
    </row>
    <row r="59" spans="1:16" x14ac:dyDescent="0.2">
      <c r="A59" s="125" t="s">
        <v>960</v>
      </c>
      <c r="B59" s="121" t="s">
        <v>961</v>
      </c>
      <c r="C59" s="121" t="s">
        <v>828</v>
      </c>
      <c r="D59" s="128">
        <v>61.11392</v>
      </c>
      <c r="E59" s="128">
        <v>-101.029</v>
      </c>
      <c r="F59" s="121" t="s">
        <v>962</v>
      </c>
      <c r="G59" s="120" t="s">
        <v>822</v>
      </c>
      <c r="H59" s="121" t="s">
        <v>830</v>
      </c>
      <c r="I59" s="121" t="s">
        <v>804</v>
      </c>
      <c r="J59" s="121"/>
      <c r="K59" s="121"/>
      <c r="L59" s="121"/>
      <c r="M59" s="121"/>
      <c r="N59" s="121"/>
      <c r="O59" s="206" t="s">
        <v>842</v>
      </c>
      <c r="P59" t="str">
        <f t="shared" si="0"/>
        <v>61.11392 -101.029</v>
      </c>
    </row>
    <row r="60" spans="1:16" x14ac:dyDescent="0.2">
      <c r="A60" s="125" t="s">
        <v>963</v>
      </c>
      <c r="B60" s="121" t="s">
        <v>964</v>
      </c>
      <c r="C60" s="121" t="s">
        <v>828</v>
      </c>
      <c r="D60" s="128">
        <v>66.253609999999995</v>
      </c>
      <c r="E60" s="128">
        <v>-113.9914</v>
      </c>
      <c r="F60" s="121" t="s">
        <v>829</v>
      </c>
      <c r="G60" s="120" t="s">
        <v>822</v>
      </c>
      <c r="H60" s="121" t="s">
        <v>830</v>
      </c>
      <c r="I60" s="121" t="s">
        <v>804</v>
      </c>
      <c r="J60" s="121"/>
      <c r="K60" s="121"/>
      <c r="L60" s="121"/>
      <c r="M60" s="121"/>
      <c r="N60" s="121" t="s">
        <v>811</v>
      </c>
      <c r="O60" s="246" t="s">
        <v>825</v>
      </c>
      <c r="P60" t="str">
        <f t="shared" si="0"/>
        <v>66.25361 -113.9914</v>
      </c>
    </row>
    <row r="61" spans="1:16" x14ac:dyDescent="0.2">
      <c r="A61" s="125" t="s">
        <v>965</v>
      </c>
      <c r="B61" s="120" t="s">
        <v>966</v>
      </c>
      <c r="C61" s="121" t="s">
        <v>801</v>
      </c>
      <c r="D61" s="122">
        <v>69.326400000000007</v>
      </c>
      <c r="E61" s="123">
        <v>-139.56720000000001</v>
      </c>
      <c r="F61" s="121" t="s">
        <v>967</v>
      </c>
      <c r="G61" s="121"/>
      <c r="H61" s="121" t="s">
        <v>968</v>
      </c>
      <c r="I61" s="121" t="s">
        <v>804</v>
      </c>
      <c r="J61" s="121"/>
      <c r="K61" s="121"/>
      <c r="L61" s="121" t="s">
        <v>811</v>
      </c>
      <c r="M61" s="121"/>
      <c r="N61" s="121"/>
      <c r="O61" s="206" t="s">
        <v>805</v>
      </c>
      <c r="P61" t="str">
        <f t="shared" si="0"/>
        <v>69.3264 -139.5672</v>
      </c>
    </row>
    <row r="62" spans="1:16" x14ac:dyDescent="0.2">
      <c r="A62" s="125" t="s">
        <v>969</v>
      </c>
      <c r="B62" s="121" t="s">
        <v>970</v>
      </c>
      <c r="C62" s="121" t="s">
        <v>817</v>
      </c>
      <c r="D62" s="126">
        <v>61.529969999999999</v>
      </c>
      <c r="E62" s="126">
        <v>-125.41079999999999</v>
      </c>
      <c r="F62" s="121" t="s">
        <v>829</v>
      </c>
      <c r="G62" s="121" t="s">
        <v>822</v>
      </c>
      <c r="H62" s="121" t="s">
        <v>823</v>
      </c>
      <c r="I62" s="121" t="s">
        <v>804</v>
      </c>
      <c r="J62" s="127" t="s">
        <v>971</v>
      </c>
      <c r="K62" s="127">
        <v>58</v>
      </c>
      <c r="L62" s="121"/>
      <c r="M62" s="121"/>
      <c r="N62" s="121"/>
      <c r="O62" s="246" t="s">
        <v>825</v>
      </c>
      <c r="P62" t="str">
        <f t="shared" si="0"/>
        <v>61.52997 -125.4108</v>
      </c>
    </row>
    <row r="63" spans="1:16" x14ac:dyDescent="0.2">
      <c r="A63" s="125" t="s">
        <v>972</v>
      </c>
      <c r="B63" s="121"/>
      <c r="C63" s="121" t="s">
        <v>817</v>
      </c>
      <c r="D63" s="126">
        <v>61.316681000000003</v>
      </c>
      <c r="E63" s="126">
        <v>-117.60250600000001</v>
      </c>
      <c r="F63" s="121"/>
      <c r="G63" s="121"/>
      <c r="H63" s="121"/>
      <c r="I63" s="121"/>
      <c r="J63" s="127"/>
      <c r="K63" s="127"/>
      <c r="L63" s="121"/>
      <c r="M63" s="121"/>
      <c r="N63" s="121" t="s">
        <v>811</v>
      </c>
      <c r="O63" s="246"/>
    </row>
    <row r="64" spans="1:16" x14ac:dyDescent="0.2">
      <c r="A64" s="125" t="s">
        <v>973</v>
      </c>
      <c r="B64" s="121"/>
      <c r="C64" s="121"/>
      <c r="D64" s="126"/>
      <c r="E64" s="126"/>
      <c r="F64" s="121"/>
      <c r="G64" s="121"/>
      <c r="H64" s="121"/>
      <c r="I64" s="121"/>
      <c r="J64" s="127"/>
      <c r="K64" s="127"/>
      <c r="L64" s="121"/>
      <c r="M64" s="121"/>
      <c r="N64" s="121"/>
      <c r="O64" s="246"/>
    </row>
    <row r="65" spans="1:16" x14ac:dyDescent="0.2">
      <c r="A65" s="125" t="s">
        <v>974</v>
      </c>
      <c r="B65" s="121" t="s">
        <v>975</v>
      </c>
      <c r="C65" s="121" t="s">
        <v>801</v>
      </c>
      <c r="D65" s="126">
        <v>64.397220000000004</v>
      </c>
      <c r="E65" s="126">
        <v>-140.61111</v>
      </c>
      <c r="F65" s="121"/>
      <c r="G65" s="121"/>
      <c r="H65" s="121"/>
      <c r="I65" s="121" t="s">
        <v>943</v>
      </c>
      <c r="J65" s="121"/>
      <c r="K65" s="121"/>
      <c r="L65" s="121"/>
      <c r="M65" s="121" t="s">
        <v>811</v>
      </c>
      <c r="N65" s="121"/>
      <c r="O65" s="206" t="s">
        <v>805</v>
      </c>
      <c r="P65" t="str">
        <f t="shared" si="0"/>
        <v>64.39722 -140.61111</v>
      </c>
    </row>
    <row r="66" spans="1:16" x14ac:dyDescent="0.2">
      <c r="A66" s="119" t="s">
        <v>976</v>
      </c>
      <c r="B66" s="120" t="s">
        <v>977</v>
      </c>
      <c r="C66" s="121" t="s">
        <v>801</v>
      </c>
      <c r="D66" s="122">
        <v>60.473888000000002</v>
      </c>
      <c r="E66" s="123">
        <v>-129.1189</v>
      </c>
      <c r="F66" s="121" t="s">
        <v>810</v>
      </c>
      <c r="G66" s="121"/>
      <c r="H66" s="121" t="s">
        <v>814</v>
      </c>
      <c r="I66" s="121" t="s">
        <v>804</v>
      </c>
      <c r="J66" s="121"/>
      <c r="K66" s="121"/>
      <c r="L66" s="121"/>
      <c r="M66" s="121"/>
      <c r="N66" s="121"/>
      <c r="O66" s="206" t="s">
        <v>805</v>
      </c>
      <c r="P66" t="str">
        <f t="shared" si="0"/>
        <v>60.473888 -129.1189</v>
      </c>
    </row>
    <row r="67" spans="1:16" x14ac:dyDescent="0.2">
      <c r="A67" s="125" t="s">
        <v>978</v>
      </c>
      <c r="B67" s="121" t="s">
        <v>979</v>
      </c>
      <c r="C67" s="121" t="s">
        <v>828</v>
      </c>
      <c r="D67" s="128">
        <v>69.131110000000007</v>
      </c>
      <c r="E67" s="128">
        <v>-104.9906</v>
      </c>
      <c r="F67" s="121" t="s">
        <v>829</v>
      </c>
      <c r="G67" s="120" t="s">
        <v>822</v>
      </c>
      <c r="H67" s="121" t="s">
        <v>823</v>
      </c>
      <c r="I67" s="121" t="s">
        <v>804</v>
      </c>
      <c r="J67" s="121"/>
      <c r="K67" s="121"/>
      <c r="L67" s="121"/>
      <c r="M67" s="121"/>
      <c r="N67" s="121"/>
      <c r="O67" s="246" t="s">
        <v>825</v>
      </c>
      <c r="P67" t="str">
        <f t="shared" si="0"/>
        <v>69.13111 -104.9906</v>
      </c>
    </row>
    <row r="68" spans="1:16" x14ac:dyDescent="0.2">
      <c r="A68" s="119" t="s">
        <v>980</v>
      </c>
      <c r="B68" s="120" t="s">
        <v>981</v>
      </c>
      <c r="C68" s="121" t="s">
        <v>801</v>
      </c>
      <c r="D68" s="122">
        <v>61.195</v>
      </c>
      <c r="E68" s="123">
        <v>-136.98219</v>
      </c>
      <c r="F68" s="121" t="s">
        <v>810</v>
      </c>
      <c r="G68" s="121"/>
      <c r="H68" s="121" t="s">
        <v>803</v>
      </c>
      <c r="I68" s="121" t="s">
        <v>804</v>
      </c>
      <c r="J68" s="121"/>
      <c r="K68" s="121"/>
      <c r="L68" s="121"/>
      <c r="M68" s="121"/>
      <c r="N68" s="121"/>
      <c r="O68" s="206" t="s">
        <v>805</v>
      </c>
      <c r="P68" t="str">
        <f t="shared" si="0"/>
        <v>61.195 -136.98219</v>
      </c>
    </row>
    <row r="69" spans="1:16" x14ac:dyDescent="0.2">
      <c r="A69" s="125" t="s">
        <v>982</v>
      </c>
      <c r="B69" s="121" t="s">
        <v>983</v>
      </c>
      <c r="C69" s="121" t="s">
        <v>817</v>
      </c>
      <c r="D69" s="126">
        <v>66.599720000000005</v>
      </c>
      <c r="E69" s="126">
        <v>-117.61920000000001</v>
      </c>
      <c r="F69" s="121" t="s">
        <v>871</v>
      </c>
      <c r="G69" s="121" t="s">
        <v>822</v>
      </c>
      <c r="H69" s="121" t="s">
        <v>823</v>
      </c>
      <c r="I69" s="121" t="s">
        <v>804</v>
      </c>
      <c r="J69" s="127" t="s">
        <v>851</v>
      </c>
      <c r="K69" s="127">
        <v>35</v>
      </c>
      <c r="L69" s="121"/>
      <c r="M69" s="121"/>
      <c r="N69" s="121"/>
      <c r="O69" s="246" t="s">
        <v>825</v>
      </c>
      <c r="P69" t="str">
        <f t="shared" si="0"/>
        <v>66.59972 -117.6192</v>
      </c>
    </row>
    <row r="70" spans="1:16" x14ac:dyDescent="0.2">
      <c r="A70" s="125" t="s">
        <v>984</v>
      </c>
      <c r="B70" s="121" t="s">
        <v>985</v>
      </c>
      <c r="C70" s="121" t="s">
        <v>817</v>
      </c>
      <c r="D70" s="126">
        <v>65.128420000000006</v>
      </c>
      <c r="E70" s="126">
        <v>-123.5509</v>
      </c>
      <c r="F70" s="121" t="s">
        <v>920</v>
      </c>
      <c r="G70" s="121" t="s">
        <v>822</v>
      </c>
      <c r="H70" s="121" t="s">
        <v>823</v>
      </c>
      <c r="I70" s="121" t="s">
        <v>804</v>
      </c>
      <c r="J70" s="127" t="s">
        <v>986</v>
      </c>
      <c r="K70" s="127">
        <v>57</v>
      </c>
      <c r="L70" s="121"/>
      <c r="M70" s="121"/>
      <c r="N70" s="121"/>
      <c r="O70" s="246" t="s">
        <v>825</v>
      </c>
      <c r="P70" t="str">
        <f t="shared" si="0"/>
        <v>65.12842 -123.5509</v>
      </c>
    </row>
    <row r="71" spans="1:16" x14ac:dyDescent="0.2">
      <c r="A71" s="125" t="s">
        <v>987</v>
      </c>
      <c r="B71" s="121" t="s">
        <v>988</v>
      </c>
      <c r="C71" s="121" t="s">
        <v>817</v>
      </c>
      <c r="D71" s="126">
        <v>60.859859999999998</v>
      </c>
      <c r="E71" s="126">
        <v>-115.7342</v>
      </c>
      <c r="F71" s="121" t="s">
        <v>871</v>
      </c>
      <c r="G71" s="121" t="s">
        <v>882</v>
      </c>
      <c r="H71" s="121" t="s">
        <v>823</v>
      </c>
      <c r="I71" s="121" t="s">
        <v>804</v>
      </c>
      <c r="J71" s="127" t="s">
        <v>989</v>
      </c>
      <c r="K71" s="127">
        <v>47</v>
      </c>
      <c r="L71" s="121"/>
      <c r="M71" s="121"/>
      <c r="N71" s="121"/>
      <c r="O71" s="206" t="s">
        <v>990</v>
      </c>
      <c r="P71" t="str">
        <f t="shared" ref="P71:P135" si="1">CONCATENATE(D71," ",E71)</f>
        <v>60.85986 -115.7342</v>
      </c>
    </row>
    <row r="72" spans="1:16" x14ac:dyDescent="0.2">
      <c r="A72" s="125" t="s">
        <v>991</v>
      </c>
      <c r="B72" s="121" t="s">
        <v>992</v>
      </c>
      <c r="C72" s="121" t="s">
        <v>817</v>
      </c>
      <c r="D72" s="126">
        <v>62.441560000000003</v>
      </c>
      <c r="E72" s="126">
        <v>-114.3498</v>
      </c>
      <c r="F72" s="121" t="s">
        <v>993</v>
      </c>
      <c r="G72" s="121" t="s">
        <v>882</v>
      </c>
      <c r="H72" s="121" t="s">
        <v>823</v>
      </c>
      <c r="I72" s="121" t="s">
        <v>804</v>
      </c>
      <c r="J72" s="127" t="s">
        <v>994</v>
      </c>
      <c r="K72" s="127">
        <v>82</v>
      </c>
      <c r="L72" s="121"/>
      <c r="M72" s="121"/>
      <c r="N72" s="121"/>
      <c r="O72" s="206" t="s">
        <v>825</v>
      </c>
      <c r="P72" t="str">
        <f t="shared" si="1"/>
        <v>62.44156 -114.3498</v>
      </c>
    </row>
    <row r="73" spans="1:16" x14ac:dyDescent="0.2">
      <c r="A73" s="125" t="s">
        <v>995</v>
      </c>
      <c r="B73" s="129" t="s">
        <v>996</v>
      </c>
      <c r="C73" s="121" t="s">
        <v>817</v>
      </c>
      <c r="D73" s="126">
        <v>63.59111</v>
      </c>
      <c r="E73" s="130">
        <v>-105.1544</v>
      </c>
      <c r="F73" s="121" t="s">
        <v>829</v>
      </c>
      <c r="G73" s="121" t="s">
        <v>822</v>
      </c>
      <c r="H73" s="121" t="s">
        <v>823</v>
      </c>
      <c r="I73" s="121" t="s">
        <v>804</v>
      </c>
      <c r="J73" s="127" t="s">
        <v>997</v>
      </c>
      <c r="K73" s="127">
        <v>37</v>
      </c>
      <c r="L73" s="121" t="s">
        <v>811</v>
      </c>
      <c r="M73" s="121"/>
      <c r="N73" s="121" t="s">
        <v>811</v>
      </c>
      <c r="O73" s="206" t="s">
        <v>825</v>
      </c>
      <c r="P73" t="str">
        <f t="shared" si="1"/>
        <v>63.59111 -105.1544</v>
      </c>
    </row>
    <row r="74" spans="1:16" x14ac:dyDescent="0.2">
      <c r="A74" s="125" t="s">
        <v>998</v>
      </c>
      <c r="B74" s="121" t="s">
        <v>999</v>
      </c>
      <c r="C74" s="121" t="s">
        <v>817</v>
      </c>
      <c r="D74" s="126">
        <v>68.867440000000002</v>
      </c>
      <c r="E74" s="126">
        <v>-133.59200000000001</v>
      </c>
      <c r="F74" s="121" t="s">
        <v>829</v>
      </c>
      <c r="G74" s="121" t="s">
        <v>822</v>
      </c>
      <c r="H74" s="121" t="s">
        <v>823</v>
      </c>
      <c r="I74" s="121" t="s">
        <v>804</v>
      </c>
      <c r="J74" s="127" t="s">
        <v>1000</v>
      </c>
      <c r="K74" s="127">
        <v>30</v>
      </c>
      <c r="L74" s="121"/>
      <c r="M74" s="121"/>
      <c r="N74" s="121"/>
      <c r="O74" s="246" t="s">
        <v>825</v>
      </c>
      <c r="P74" t="str">
        <f t="shared" si="1"/>
        <v>68.86744 -133.592</v>
      </c>
    </row>
    <row r="75" spans="1:16" x14ac:dyDescent="0.2">
      <c r="A75" s="125" t="s">
        <v>1001</v>
      </c>
      <c r="B75" s="121" t="s">
        <v>1002</v>
      </c>
      <c r="C75" s="121" t="s">
        <v>817</v>
      </c>
      <c r="D75" s="126">
        <v>66.400829999999999</v>
      </c>
      <c r="E75" s="126">
        <v>-128.25970000000001</v>
      </c>
      <c r="F75" s="121" t="s">
        <v>829</v>
      </c>
      <c r="G75" s="121" t="s">
        <v>822</v>
      </c>
      <c r="H75" s="121" t="s">
        <v>814</v>
      </c>
      <c r="I75" s="121" t="s">
        <v>804</v>
      </c>
      <c r="J75" s="127" t="s">
        <v>914</v>
      </c>
      <c r="K75" s="127">
        <v>13</v>
      </c>
      <c r="L75" s="121"/>
      <c r="M75" s="121"/>
      <c r="N75" s="121"/>
      <c r="O75" s="246" t="s">
        <v>825</v>
      </c>
      <c r="P75" t="str">
        <f t="shared" si="1"/>
        <v>66.40083 -128.2597</v>
      </c>
    </row>
    <row r="76" spans="1:16" x14ac:dyDescent="0.2">
      <c r="A76" s="125" t="s">
        <v>1003</v>
      </c>
      <c r="B76" s="121" t="s">
        <v>1004</v>
      </c>
      <c r="C76" s="121" t="s">
        <v>817</v>
      </c>
      <c r="D76" s="126">
        <v>68.312780000000004</v>
      </c>
      <c r="E76" s="126">
        <v>-133.52619999999999</v>
      </c>
      <c r="F76" s="121" t="s">
        <v>829</v>
      </c>
      <c r="G76" s="121" t="s">
        <v>882</v>
      </c>
      <c r="H76" s="121" t="s">
        <v>823</v>
      </c>
      <c r="I76" s="121" t="s">
        <v>804</v>
      </c>
      <c r="J76" s="127" t="s">
        <v>1005</v>
      </c>
      <c r="K76" s="127">
        <v>44</v>
      </c>
      <c r="L76" s="121"/>
      <c r="M76" s="121"/>
      <c r="N76" s="121"/>
      <c r="O76" s="246" t="s">
        <v>825</v>
      </c>
      <c r="P76" t="str">
        <f t="shared" si="1"/>
        <v>68.31278 -133.5262</v>
      </c>
    </row>
    <row r="77" spans="1:16" x14ac:dyDescent="0.2">
      <c r="A77" s="125" t="s">
        <v>1006</v>
      </c>
      <c r="B77" s="121"/>
      <c r="C77" s="121"/>
      <c r="D77" s="126"/>
      <c r="E77" s="126"/>
      <c r="F77" s="121"/>
      <c r="G77" s="121"/>
      <c r="H77" s="121"/>
      <c r="I77" s="121"/>
      <c r="J77" s="127"/>
      <c r="K77" s="127"/>
      <c r="L77" s="121"/>
      <c r="M77" s="121"/>
      <c r="N77" s="121"/>
      <c r="O77" s="246"/>
    </row>
    <row r="78" spans="1:16" x14ac:dyDescent="0.2">
      <c r="A78" s="125" t="s">
        <v>1007</v>
      </c>
      <c r="B78" s="121" t="s">
        <v>1008</v>
      </c>
      <c r="C78" s="121" t="s">
        <v>817</v>
      </c>
      <c r="D78" s="126">
        <v>60.003860000000003</v>
      </c>
      <c r="E78" s="126">
        <v>-116.9721</v>
      </c>
      <c r="F78" s="121" t="s">
        <v>1009</v>
      </c>
      <c r="G78" s="121" t="s">
        <v>882</v>
      </c>
      <c r="H78" s="121" t="s">
        <v>830</v>
      </c>
      <c r="I78" s="121" t="s">
        <v>804</v>
      </c>
      <c r="J78" s="127" t="s">
        <v>1010</v>
      </c>
      <c r="K78" s="127">
        <v>32</v>
      </c>
      <c r="L78" s="121"/>
      <c r="M78" s="121"/>
      <c r="N78" s="121"/>
      <c r="O78" s="206" t="s">
        <v>990</v>
      </c>
      <c r="P78" t="str">
        <f t="shared" si="1"/>
        <v>60.00386 -116.9721</v>
      </c>
    </row>
    <row r="79" spans="1:16" x14ac:dyDescent="0.2">
      <c r="A79" s="125" t="s">
        <v>1011</v>
      </c>
      <c r="B79" s="121" t="s">
        <v>1012</v>
      </c>
      <c r="C79" s="121" t="s">
        <v>817</v>
      </c>
      <c r="D79" s="126">
        <v>60.743000000000002</v>
      </c>
      <c r="E79" s="126">
        <v>-115.8596</v>
      </c>
      <c r="F79" s="121" t="s">
        <v>829</v>
      </c>
      <c r="G79" s="121" t="s">
        <v>882</v>
      </c>
      <c r="H79" s="121" t="s">
        <v>814</v>
      </c>
      <c r="I79" s="121" t="s">
        <v>804</v>
      </c>
      <c r="J79" s="127" t="s">
        <v>1013</v>
      </c>
      <c r="K79" s="127">
        <v>60</v>
      </c>
      <c r="L79" s="121"/>
      <c r="M79" s="121"/>
      <c r="N79" s="121"/>
      <c r="O79" s="206" t="s">
        <v>990</v>
      </c>
      <c r="P79" t="str">
        <f t="shared" si="1"/>
        <v>60.743 -115.8596</v>
      </c>
    </row>
    <row r="80" spans="1:16" x14ac:dyDescent="0.2">
      <c r="A80" s="125" t="s">
        <v>1014</v>
      </c>
      <c r="B80" s="120" t="s">
        <v>1015</v>
      </c>
      <c r="C80" s="121" t="s">
        <v>801</v>
      </c>
      <c r="D80" s="123">
        <v>63.335500000000003</v>
      </c>
      <c r="E80" s="123">
        <v>-131.5</v>
      </c>
      <c r="F80" s="121" t="s">
        <v>879</v>
      </c>
      <c r="G80" s="121"/>
      <c r="H80" s="121" t="s">
        <v>830</v>
      </c>
      <c r="I80" s="121" t="s">
        <v>804</v>
      </c>
      <c r="J80" s="121"/>
      <c r="K80" s="121"/>
      <c r="L80" s="121" t="s">
        <v>811</v>
      </c>
      <c r="M80" s="121" t="s">
        <v>811</v>
      </c>
      <c r="N80" s="121" t="s">
        <v>811</v>
      </c>
      <c r="O80" s="206" t="s">
        <v>805</v>
      </c>
      <c r="P80" t="str">
        <f t="shared" si="1"/>
        <v>63.3355 -131.5</v>
      </c>
    </row>
    <row r="81" spans="1:16" x14ac:dyDescent="0.2">
      <c r="A81" s="125" t="s">
        <v>1016</v>
      </c>
      <c r="B81" s="131" t="s">
        <v>1017</v>
      </c>
      <c r="C81" s="121" t="s">
        <v>817</v>
      </c>
      <c r="D81" s="126">
        <v>62.881030000000003</v>
      </c>
      <c r="E81" s="132">
        <v>-109.2372</v>
      </c>
      <c r="F81" s="121" t="s">
        <v>829</v>
      </c>
      <c r="G81" s="121" t="s">
        <v>822</v>
      </c>
      <c r="H81" s="121" t="s">
        <v>830</v>
      </c>
      <c r="I81" s="121" t="s">
        <v>804</v>
      </c>
      <c r="J81" s="127" t="s">
        <v>855</v>
      </c>
      <c r="K81" s="127">
        <v>8</v>
      </c>
      <c r="L81" s="121"/>
      <c r="M81" s="121"/>
      <c r="N81" s="121"/>
      <c r="O81" s="206" t="s">
        <v>825</v>
      </c>
      <c r="P81" t="str">
        <f t="shared" si="1"/>
        <v>62.88103 -109.2372</v>
      </c>
    </row>
    <row r="82" spans="1:16" x14ac:dyDescent="0.2">
      <c r="A82" s="125" t="s">
        <v>1018</v>
      </c>
      <c r="B82" s="121" t="s">
        <v>1019</v>
      </c>
      <c r="C82" s="121" t="s">
        <v>817</v>
      </c>
      <c r="D82" s="126">
        <v>61.98133</v>
      </c>
      <c r="E82" s="126">
        <v>-117.487917</v>
      </c>
      <c r="F82" s="121" t="s">
        <v>829</v>
      </c>
      <c r="G82" s="121" t="s">
        <v>822</v>
      </c>
      <c r="H82" s="121" t="s">
        <v>902</v>
      </c>
      <c r="I82" s="121" t="s">
        <v>804</v>
      </c>
      <c r="J82" s="127"/>
      <c r="K82" s="127"/>
      <c r="L82" s="121"/>
      <c r="M82" s="121"/>
      <c r="N82" s="121"/>
      <c r="O82" s="246" t="s">
        <v>825</v>
      </c>
      <c r="P82" t="str">
        <f t="shared" si="1"/>
        <v>61.98133 -117.487917</v>
      </c>
    </row>
    <row r="83" spans="1:16" x14ac:dyDescent="0.2">
      <c r="A83" s="125" t="s">
        <v>1020</v>
      </c>
      <c r="B83" s="121" t="s">
        <v>1021</v>
      </c>
      <c r="C83" s="121" t="s">
        <v>817</v>
      </c>
      <c r="D83" s="126">
        <v>69.176029999999997</v>
      </c>
      <c r="E83" s="126">
        <v>-123.25239999999999</v>
      </c>
      <c r="F83" s="121" t="s">
        <v>821</v>
      </c>
      <c r="G83" s="121" t="s">
        <v>822</v>
      </c>
      <c r="H83" s="121" t="s">
        <v>1022</v>
      </c>
      <c r="I83" s="121" t="s">
        <v>804</v>
      </c>
      <c r="J83" s="127" t="s">
        <v>1023</v>
      </c>
      <c r="K83" s="127">
        <v>19</v>
      </c>
      <c r="L83" s="121"/>
      <c r="M83" s="121"/>
      <c r="N83" s="121"/>
      <c r="O83" s="246" t="s">
        <v>825</v>
      </c>
      <c r="P83" t="str">
        <f t="shared" si="1"/>
        <v>69.17603 -123.2524</v>
      </c>
    </row>
    <row r="84" spans="1:16" x14ac:dyDescent="0.2">
      <c r="A84" s="125" t="s">
        <v>1024</v>
      </c>
      <c r="B84" s="121" t="s">
        <v>1025</v>
      </c>
      <c r="C84" s="121" t="s">
        <v>817</v>
      </c>
      <c r="D84" s="126">
        <v>69.272670000000005</v>
      </c>
      <c r="E84" s="126">
        <v>-126.74847200000001</v>
      </c>
      <c r="F84" s="121" t="s">
        <v>829</v>
      </c>
      <c r="G84" s="121" t="s">
        <v>822</v>
      </c>
      <c r="H84" s="121" t="s">
        <v>902</v>
      </c>
      <c r="I84" s="121" t="s">
        <v>804</v>
      </c>
      <c r="J84" s="127"/>
      <c r="K84" s="127"/>
      <c r="L84" s="121"/>
      <c r="M84" s="121"/>
      <c r="N84" s="121"/>
      <c r="O84" s="246" t="s">
        <v>825</v>
      </c>
      <c r="P84" t="str">
        <f t="shared" si="1"/>
        <v>69.27267 -126.748472</v>
      </c>
    </row>
    <row r="85" spans="1:16" x14ac:dyDescent="0.2">
      <c r="A85" s="125" t="s">
        <v>1026</v>
      </c>
      <c r="B85" s="120" t="s">
        <v>1027</v>
      </c>
      <c r="C85" s="121" t="s">
        <v>801</v>
      </c>
      <c r="D85" s="123">
        <v>61.4833</v>
      </c>
      <c r="E85" s="123">
        <v>-128.23599999999999</v>
      </c>
      <c r="F85" s="121" t="s">
        <v>879</v>
      </c>
      <c r="G85" s="121"/>
      <c r="H85" s="121" t="s">
        <v>830</v>
      </c>
      <c r="I85" s="121" t="s">
        <v>804</v>
      </c>
      <c r="J85" s="121"/>
      <c r="K85" s="121"/>
      <c r="L85" s="121"/>
      <c r="M85" s="121"/>
      <c r="N85" s="121"/>
      <c r="O85" s="206" t="s">
        <v>805</v>
      </c>
      <c r="P85" t="str">
        <f t="shared" si="1"/>
        <v>61.4833 -128.236</v>
      </c>
    </row>
    <row r="86" spans="1:16" x14ac:dyDescent="0.2">
      <c r="A86" s="125" t="s">
        <v>1028</v>
      </c>
      <c r="B86" s="120" t="s">
        <v>1029</v>
      </c>
      <c r="C86" s="121" t="s">
        <v>801</v>
      </c>
      <c r="D86" s="123">
        <v>60.725749999999998</v>
      </c>
      <c r="E86" s="123">
        <v>-135.48625000000001</v>
      </c>
      <c r="F86" s="121" t="s">
        <v>810</v>
      </c>
      <c r="G86" s="121"/>
      <c r="H86" s="121" t="s">
        <v>830</v>
      </c>
      <c r="I86" s="121" t="s">
        <v>804</v>
      </c>
      <c r="J86" s="121"/>
      <c r="K86" s="121"/>
      <c r="L86" s="121"/>
      <c r="M86" s="121" t="s">
        <v>811</v>
      </c>
      <c r="N86" s="121"/>
      <c r="O86" s="206" t="s">
        <v>805</v>
      </c>
      <c r="P86" t="str">
        <f t="shared" si="1"/>
        <v>60.72575 -135.48625</v>
      </c>
    </row>
    <row r="87" spans="1:16" x14ac:dyDescent="0.2">
      <c r="A87" s="119" t="s">
        <v>1030</v>
      </c>
      <c r="B87" s="120" t="s">
        <v>1031</v>
      </c>
      <c r="C87" s="121" t="s">
        <v>801</v>
      </c>
      <c r="D87" s="122">
        <v>63.784999999999997</v>
      </c>
      <c r="E87" s="123">
        <v>-139.72528</v>
      </c>
      <c r="F87" s="121" t="s">
        <v>810</v>
      </c>
      <c r="G87" s="121"/>
      <c r="H87" s="121" t="s">
        <v>814</v>
      </c>
      <c r="I87" s="121" t="s">
        <v>804</v>
      </c>
      <c r="J87" s="121"/>
      <c r="K87" s="121"/>
      <c r="L87" s="121"/>
      <c r="M87" s="121" t="s">
        <v>811</v>
      </c>
      <c r="N87" s="121"/>
      <c r="O87" s="206" t="s">
        <v>805</v>
      </c>
      <c r="P87" t="str">
        <f t="shared" si="1"/>
        <v>63.785 -139.72528</v>
      </c>
    </row>
    <row r="88" spans="1:16" x14ac:dyDescent="0.2">
      <c r="A88" s="125" t="s">
        <v>1032</v>
      </c>
      <c r="B88" s="121" t="s">
        <v>1033</v>
      </c>
      <c r="C88" s="121" t="s">
        <v>817</v>
      </c>
      <c r="D88" s="126">
        <v>64.387749999999997</v>
      </c>
      <c r="E88" s="126">
        <v>-115.0218</v>
      </c>
      <c r="F88" s="121" t="s">
        <v>829</v>
      </c>
      <c r="G88" s="121" t="s">
        <v>822</v>
      </c>
      <c r="H88" s="121" t="s">
        <v>891</v>
      </c>
      <c r="I88" s="121" t="s">
        <v>804</v>
      </c>
      <c r="J88" s="127" t="s">
        <v>1034</v>
      </c>
      <c r="K88" s="127">
        <v>21</v>
      </c>
      <c r="L88" s="121"/>
      <c r="M88" s="121"/>
      <c r="N88" s="121"/>
      <c r="O88" s="206" t="s">
        <v>825</v>
      </c>
      <c r="P88" t="str">
        <f t="shared" si="1"/>
        <v>64.38775 -115.0218</v>
      </c>
    </row>
    <row r="89" spans="1:16" x14ac:dyDescent="0.2">
      <c r="A89" s="125" t="s">
        <v>1035</v>
      </c>
      <c r="B89" s="121" t="s">
        <v>1036</v>
      </c>
      <c r="C89" s="121" t="s">
        <v>828</v>
      </c>
      <c r="D89" s="128">
        <v>63.764249999999997</v>
      </c>
      <c r="E89" s="128">
        <v>-68.511780000000002</v>
      </c>
      <c r="F89" s="121" t="s">
        <v>829</v>
      </c>
      <c r="G89" s="120" t="s">
        <v>822</v>
      </c>
      <c r="H89" s="121" t="s">
        <v>1037</v>
      </c>
      <c r="I89" s="121" t="s">
        <v>804</v>
      </c>
      <c r="J89" s="121"/>
      <c r="K89" s="121"/>
      <c r="L89" s="121"/>
      <c r="M89" s="121"/>
      <c r="N89" s="121"/>
      <c r="O89" s="206" t="s">
        <v>831</v>
      </c>
      <c r="P89" t="str">
        <f t="shared" si="1"/>
        <v>63.76425 -68.51178</v>
      </c>
    </row>
    <row r="90" spans="1:16" x14ac:dyDescent="0.2">
      <c r="A90" s="125" t="s">
        <v>1038</v>
      </c>
      <c r="B90" s="121" t="s">
        <v>1039</v>
      </c>
      <c r="C90" s="121" t="s">
        <v>817</v>
      </c>
      <c r="D90" s="126">
        <v>61.445529999999998</v>
      </c>
      <c r="E90" s="126">
        <v>-121.23820000000001</v>
      </c>
      <c r="F90" s="121" t="s">
        <v>829</v>
      </c>
      <c r="G90" s="121" t="s">
        <v>882</v>
      </c>
      <c r="H90" s="121" t="s">
        <v>823</v>
      </c>
      <c r="I90" s="121" t="s">
        <v>804</v>
      </c>
      <c r="J90" s="127" t="s">
        <v>1040</v>
      </c>
      <c r="K90" s="127">
        <v>46</v>
      </c>
      <c r="L90" s="121"/>
      <c r="M90" s="121"/>
      <c r="N90" s="121"/>
      <c r="O90" s="246" t="s">
        <v>825</v>
      </c>
      <c r="P90" t="str">
        <f t="shared" si="1"/>
        <v>61.44553 -121.2382</v>
      </c>
    </row>
    <row r="91" spans="1:16" x14ac:dyDescent="0.2">
      <c r="A91" s="125" t="s">
        <v>1041</v>
      </c>
      <c r="B91" s="131" t="s">
        <v>1042</v>
      </c>
      <c r="C91" s="121" t="s">
        <v>817</v>
      </c>
      <c r="D91" s="126">
        <v>64.561940000000007</v>
      </c>
      <c r="E91" s="132">
        <v>-121.74333300000001</v>
      </c>
      <c r="F91" s="121" t="s">
        <v>829</v>
      </c>
      <c r="G91" s="121" t="s">
        <v>822</v>
      </c>
      <c r="H91" s="121" t="s">
        <v>830</v>
      </c>
      <c r="I91" s="121" t="s">
        <v>804</v>
      </c>
      <c r="J91" s="127"/>
      <c r="K91" s="127"/>
      <c r="L91" s="121"/>
      <c r="M91" s="121"/>
      <c r="N91" s="121"/>
      <c r="O91" s="246" t="s">
        <v>825</v>
      </c>
      <c r="P91" t="str">
        <f t="shared" si="1"/>
        <v>64.56194 -121.743333</v>
      </c>
    </row>
    <row r="92" spans="1:16" x14ac:dyDescent="0.2">
      <c r="A92" s="133" t="s">
        <v>1043</v>
      </c>
      <c r="B92" s="134" t="s">
        <v>1044</v>
      </c>
      <c r="C92" s="121" t="s">
        <v>817</v>
      </c>
      <c r="D92" s="126">
        <v>65.064170000000004</v>
      </c>
      <c r="E92" s="135">
        <v>-126.06780000000001</v>
      </c>
      <c r="F92" s="134" t="s">
        <v>821</v>
      </c>
      <c r="G92" s="134" t="s">
        <v>822</v>
      </c>
      <c r="H92" s="121" t="s">
        <v>814</v>
      </c>
      <c r="I92" s="121" t="s">
        <v>804</v>
      </c>
      <c r="J92" s="127" t="s">
        <v>1045</v>
      </c>
      <c r="K92" s="127">
        <v>30</v>
      </c>
      <c r="L92" s="121"/>
      <c r="M92" s="121"/>
      <c r="N92" s="121"/>
      <c r="O92" s="246" t="s">
        <v>825</v>
      </c>
      <c r="P92" t="str">
        <f t="shared" si="1"/>
        <v>65.06417 -126.0678</v>
      </c>
    </row>
    <row r="93" spans="1:16" x14ac:dyDescent="0.2">
      <c r="A93" s="125" t="s">
        <v>1046</v>
      </c>
      <c r="B93" s="121" t="s">
        <v>1047</v>
      </c>
      <c r="C93" s="121" t="s">
        <v>817</v>
      </c>
      <c r="D93" s="126">
        <v>60.940280000000001</v>
      </c>
      <c r="E93" s="126">
        <v>-117.4217</v>
      </c>
      <c r="F93" s="121" t="s">
        <v>829</v>
      </c>
      <c r="G93" s="121" t="s">
        <v>882</v>
      </c>
      <c r="H93" s="121" t="s">
        <v>830</v>
      </c>
      <c r="I93" s="121" t="s">
        <v>804</v>
      </c>
      <c r="J93" s="127" t="s">
        <v>1048</v>
      </c>
      <c r="K93" s="127">
        <v>34</v>
      </c>
      <c r="L93" s="121"/>
      <c r="M93" s="121"/>
      <c r="N93" s="121"/>
      <c r="O93" s="206" t="s">
        <v>1049</v>
      </c>
      <c r="P93" t="str">
        <f t="shared" si="1"/>
        <v>60.94028 -117.4217</v>
      </c>
    </row>
    <row r="94" spans="1:16" x14ac:dyDescent="0.2">
      <c r="A94" s="125" t="s">
        <v>1050</v>
      </c>
      <c r="B94" s="121" t="s">
        <v>1051</v>
      </c>
      <c r="C94" s="121" t="s">
        <v>828</v>
      </c>
      <c r="D94" s="128">
        <v>63.65258</v>
      </c>
      <c r="E94" s="128">
        <v>-95.852109999999996</v>
      </c>
      <c r="F94" s="121" t="s">
        <v>920</v>
      </c>
      <c r="G94" s="120" t="s">
        <v>822</v>
      </c>
      <c r="H94" s="121" t="s">
        <v>823</v>
      </c>
      <c r="I94" s="121" t="s">
        <v>804</v>
      </c>
      <c r="J94" s="121"/>
      <c r="K94" s="121"/>
      <c r="L94" s="121" t="s">
        <v>811</v>
      </c>
      <c r="M94" s="121"/>
      <c r="N94" s="121" t="s">
        <v>811</v>
      </c>
      <c r="O94" s="206" t="s">
        <v>842</v>
      </c>
      <c r="P94" t="str">
        <f t="shared" si="1"/>
        <v>63.65258 -95.85211</v>
      </c>
    </row>
    <row r="95" spans="1:16" x14ac:dyDescent="0.2">
      <c r="A95" s="125" t="s">
        <v>1052</v>
      </c>
      <c r="B95" s="121" t="s">
        <v>1053</v>
      </c>
      <c r="C95" s="121" t="s">
        <v>828</v>
      </c>
      <c r="D95" s="128">
        <v>61.253610000000002</v>
      </c>
      <c r="E95" s="128">
        <v>-100.9739</v>
      </c>
      <c r="F95" s="121" t="s">
        <v>1054</v>
      </c>
      <c r="G95" s="120" t="s">
        <v>822</v>
      </c>
      <c r="H95" s="121" t="s">
        <v>830</v>
      </c>
      <c r="I95" s="121" t="s">
        <v>804</v>
      </c>
      <c r="J95" s="121"/>
      <c r="K95" s="121"/>
      <c r="L95" s="121"/>
      <c r="M95" s="121"/>
      <c r="N95" s="121"/>
      <c r="O95" s="206" t="s">
        <v>842</v>
      </c>
      <c r="P95" t="str">
        <f t="shared" si="1"/>
        <v>61.25361 -100.9739</v>
      </c>
    </row>
    <row r="96" spans="1:16" x14ac:dyDescent="0.2">
      <c r="A96" s="125" t="s">
        <v>1055</v>
      </c>
      <c r="B96" s="121" t="s">
        <v>1056</v>
      </c>
      <c r="C96" s="121" t="s">
        <v>817</v>
      </c>
      <c r="D96" s="126">
        <v>64.136669999999995</v>
      </c>
      <c r="E96" s="126">
        <v>-128.2139</v>
      </c>
      <c r="F96" s="121" t="s">
        <v>829</v>
      </c>
      <c r="G96" s="121" t="s">
        <v>822</v>
      </c>
      <c r="H96" s="121" t="s">
        <v>823</v>
      </c>
      <c r="I96" s="121" t="s">
        <v>804</v>
      </c>
      <c r="J96" s="127" t="s">
        <v>1005</v>
      </c>
      <c r="K96" s="127">
        <v>25</v>
      </c>
      <c r="L96" s="121"/>
      <c r="M96" s="121"/>
      <c r="N96" s="121"/>
      <c r="O96" s="246" t="s">
        <v>825</v>
      </c>
      <c r="P96" t="str">
        <f t="shared" si="1"/>
        <v>64.13667 -128.2139</v>
      </c>
    </row>
    <row r="97" spans="1:16" x14ac:dyDescent="0.2">
      <c r="A97" s="125" t="s">
        <v>1057</v>
      </c>
      <c r="B97" s="121" t="s">
        <v>1058</v>
      </c>
      <c r="C97" s="121" t="s">
        <v>801</v>
      </c>
      <c r="D97" s="126">
        <v>60.947220000000002</v>
      </c>
      <c r="E97" s="126">
        <v>-128.92778000000001</v>
      </c>
      <c r="F97" s="121"/>
      <c r="G97" s="121"/>
      <c r="H97" s="121"/>
      <c r="I97" s="121" t="s">
        <v>943</v>
      </c>
      <c r="J97" s="121"/>
      <c r="K97" s="121"/>
      <c r="L97" s="121"/>
      <c r="M97" s="121" t="s">
        <v>811</v>
      </c>
      <c r="N97" s="121"/>
      <c r="O97" s="206" t="s">
        <v>805</v>
      </c>
      <c r="P97" t="str">
        <f t="shared" si="1"/>
        <v>60.94722 -128.92778</v>
      </c>
    </row>
    <row r="98" spans="1:16" x14ac:dyDescent="0.2">
      <c r="A98" s="119" t="s">
        <v>1059</v>
      </c>
      <c r="B98" s="120" t="s">
        <v>1060</v>
      </c>
      <c r="C98" s="121" t="s">
        <v>801</v>
      </c>
      <c r="D98" s="122">
        <v>64.042777999999998</v>
      </c>
      <c r="E98" s="123">
        <v>-139.40778</v>
      </c>
      <c r="F98" s="121" t="s">
        <v>810</v>
      </c>
      <c r="G98" s="121"/>
      <c r="H98" s="121" t="s">
        <v>814</v>
      </c>
      <c r="I98" s="121" t="s">
        <v>804</v>
      </c>
      <c r="J98" s="121"/>
      <c r="K98" s="121"/>
      <c r="L98" s="121"/>
      <c r="M98" s="121"/>
      <c r="N98" s="121"/>
      <c r="O98" s="206" t="s">
        <v>805</v>
      </c>
      <c r="P98" t="str">
        <f t="shared" si="1"/>
        <v>64.042778 -139.40778</v>
      </c>
    </row>
    <row r="99" spans="1:16" x14ac:dyDescent="0.2">
      <c r="A99" s="125" t="s">
        <v>1061</v>
      </c>
      <c r="B99" s="120" t="s">
        <v>1062</v>
      </c>
      <c r="C99" s="121" t="s">
        <v>801</v>
      </c>
      <c r="D99" s="123">
        <v>64.061899999999994</v>
      </c>
      <c r="E99" s="123">
        <v>-139.08359999999999</v>
      </c>
      <c r="F99" s="121" t="s">
        <v>1063</v>
      </c>
      <c r="G99" s="121"/>
      <c r="H99" s="121" t="s">
        <v>830</v>
      </c>
      <c r="I99" s="121" t="s">
        <v>804</v>
      </c>
      <c r="J99" s="121"/>
      <c r="K99" s="121"/>
      <c r="L99" s="121"/>
      <c r="M99" s="121"/>
      <c r="N99" s="121"/>
      <c r="O99" s="206" t="s">
        <v>805</v>
      </c>
      <c r="P99" t="str">
        <f t="shared" si="1"/>
        <v>64.0619 -139.0836</v>
      </c>
    </row>
    <row r="100" spans="1:16" x14ac:dyDescent="0.2">
      <c r="A100" s="125" t="s">
        <v>1064</v>
      </c>
      <c r="B100" s="120" t="s">
        <v>1065</v>
      </c>
      <c r="C100" s="121" t="s">
        <v>801</v>
      </c>
      <c r="D100" s="123">
        <v>61.054501000000002</v>
      </c>
      <c r="E100" s="123">
        <v>-138.50586000000001</v>
      </c>
      <c r="F100" s="121" t="s">
        <v>802</v>
      </c>
      <c r="G100" s="121"/>
      <c r="H100" s="121" t="s">
        <v>830</v>
      </c>
      <c r="I100" s="121" t="s">
        <v>804</v>
      </c>
      <c r="J100" s="121"/>
      <c r="K100" s="121"/>
      <c r="L100" s="121"/>
      <c r="M100" s="121"/>
      <c r="N100" s="121"/>
      <c r="O100" s="206" t="s">
        <v>805</v>
      </c>
      <c r="P100" t="str">
        <f t="shared" si="1"/>
        <v>61.054501 -138.50586</v>
      </c>
    </row>
    <row r="101" spans="1:16" x14ac:dyDescent="0.2">
      <c r="A101" s="125" t="s">
        <v>1066</v>
      </c>
      <c r="B101" s="121" t="s">
        <v>1067</v>
      </c>
      <c r="C101" s="121" t="s">
        <v>801</v>
      </c>
      <c r="D101" s="126">
        <v>61.426940000000002</v>
      </c>
      <c r="E101" s="126">
        <v>-139.04889</v>
      </c>
      <c r="F101" s="121"/>
      <c r="G101" s="121"/>
      <c r="H101" s="121"/>
      <c r="I101" s="121" t="s">
        <v>943</v>
      </c>
      <c r="J101" s="121"/>
      <c r="K101" s="121"/>
      <c r="L101" s="121"/>
      <c r="M101" s="121" t="s">
        <v>811</v>
      </c>
      <c r="N101" s="121"/>
      <c r="O101" s="206" t="s">
        <v>805</v>
      </c>
      <c r="P101" t="str">
        <f t="shared" si="1"/>
        <v>61.42694 -139.04889</v>
      </c>
    </row>
    <row r="102" spans="1:16" x14ac:dyDescent="0.2">
      <c r="A102" s="125" t="s">
        <v>1068</v>
      </c>
      <c r="B102" s="121" t="s">
        <v>1069</v>
      </c>
      <c r="C102" s="121" t="s">
        <v>817</v>
      </c>
      <c r="D102" s="126">
        <v>63.107689999999998</v>
      </c>
      <c r="E102" s="126">
        <v>-116.9746</v>
      </c>
      <c r="F102" s="121" t="s">
        <v>829</v>
      </c>
      <c r="G102" s="121" t="s">
        <v>822</v>
      </c>
      <c r="H102" s="121" t="s">
        <v>823</v>
      </c>
      <c r="I102" s="121" t="s">
        <v>804</v>
      </c>
      <c r="J102" s="127" t="s">
        <v>876</v>
      </c>
      <c r="K102" s="127">
        <v>43</v>
      </c>
      <c r="L102" s="121"/>
      <c r="M102" s="121"/>
      <c r="N102" s="121"/>
      <c r="O102" s="206" t="s">
        <v>825</v>
      </c>
      <c r="P102" t="str">
        <f t="shared" si="1"/>
        <v>63.10769 -116.9746</v>
      </c>
    </row>
    <row r="103" spans="1:16" x14ac:dyDescent="0.2">
      <c r="A103" s="125" t="s">
        <v>1070</v>
      </c>
      <c r="B103" s="120" t="s">
        <v>1071</v>
      </c>
      <c r="C103" s="121" t="s">
        <v>801</v>
      </c>
      <c r="D103" s="123">
        <v>60.005800000000001</v>
      </c>
      <c r="E103" s="123">
        <v>-124.1097</v>
      </c>
      <c r="F103" s="121" t="s">
        <v>810</v>
      </c>
      <c r="G103" s="121"/>
      <c r="H103" s="121" t="s">
        <v>830</v>
      </c>
      <c r="I103" s="121" t="s">
        <v>804</v>
      </c>
      <c r="J103" s="121"/>
      <c r="K103" s="121"/>
      <c r="L103" s="121"/>
      <c r="M103" s="121"/>
      <c r="N103" s="121"/>
      <c r="O103" s="206" t="s">
        <v>805</v>
      </c>
      <c r="P103" t="str">
        <f t="shared" si="1"/>
        <v>60.0058 -124.1097</v>
      </c>
    </row>
    <row r="104" spans="1:16" x14ac:dyDescent="0.2">
      <c r="A104" s="125" t="s">
        <v>1072</v>
      </c>
      <c r="B104" s="121" t="s">
        <v>1073</v>
      </c>
      <c r="C104" s="121" t="s">
        <v>828</v>
      </c>
      <c r="D104" s="128">
        <v>63.75647</v>
      </c>
      <c r="E104" s="128">
        <v>-68.504310000000004</v>
      </c>
      <c r="F104" s="121" t="s">
        <v>871</v>
      </c>
      <c r="G104" s="120" t="s">
        <v>822</v>
      </c>
      <c r="H104" s="121" t="s">
        <v>1037</v>
      </c>
      <c r="I104" s="121" t="s">
        <v>804</v>
      </c>
      <c r="J104" s="121"/>
      <c r="K104" s="121"/>
      <c r="L104" s="121"/>
      <c r="M104" s="121"/>
      <c r="N104" s="121"/>
      <c r="O104" s="206" t="s">
        <v>831</v>
      </c>
      <c r="P104" t="str">
        <f t="shared" si="1"/>
        <v>63.75647 -68.50431</v>
      </c>
    </row>
    <row r="105" spans="1:16" x14ac:dyDescent="0.2">
      <c r="A105" s="119" t="s">
        <v>1074</v>
      </c>
      <c r="B105" s="120" t="s">
        <v>1075</v>
      </c>
      <c r="C105" s="121" t="s">
        <v>801</v>
      </c>
      <c r="D105" s="122">
        <v>61.090279000000002</v>
      </c>
      <c r="E105" s="123">
        <v>-135.19917000000001</v>
      </c>
      <c r="F105" s="121" t="s">
        <v>802</v>
      </c>
      <c r="G105" s="121"/>
      <c r="H105" s="121" t="s">
        <v>814</v>
      </c>
      <c r="I105" s="121" t="s">
        <v>804</v>
      </c>
      <c r="J105" s="121"/>
      <c r="K105" s="121"/>
      <c r="L105" s="121"/>
      <c r="M105" s="121"/>
      <c r="N105" s="121"/>
      <c r="O105" s="206" t="s">
        <v>805</v>
      </c>
      <c r="P105" t="str">
        <f t="shared" si="1"/>
        <v>61.090279 -135.19917</v>
      </c>
    </row>
    <row r="106" spans="1:16" x14ac:dyDescent="0.2">
      <c r="A106" s="125" t="s">
        <v>1076</v>
      </c>
      <c r="B106" s="121" t="s">
        <v>1077</v>
      </c>
      <c r="C106" s="121" t="s">
        <v>817</v>
      </c>
      <c r="D106" s="126">
        <v>60.24156</v>
      </c>
      <c r="E106" s="126">
        <v>-123.47539999999999</v>
      </c>
      <c r="F106" s="121" t="s">
        <v>829</v>
      </c>
      <c r="G106" s="121" t="s">
        <v>882</v>
      </c>
      <c r="H106" s="121" t="s">
        <v>814</v>
      </c>
      <c r="I106" s="121" t="s">
        <v>804</v>
      </c>
      <c r="J106" s="127" t="s">
        <v>1078</v>
      </c>
      <c r="K106" s="127">
        <v>76</v>
      </c>
      <c r="L106" s="121"/>
      <c r="M106" s="121"/>
      <c r="N106" s="121"/>
      <c r="O106" s="246" t="s">
        <v>825</v>
      </c>
      <c r="P106" t="str">
        <f t="shared" si="1"/>
        <v>60.24156 -123.4754</v>
      </c>
    </row>
    <row r="107" spans="1:16" x14ac:dyDescent="0.2">
      <c r="A107" s="125" t="s">
        <v>1079</v>
      </c>
      <c r="B107" s="121" t="s">
        <v>1080</v>
      </c>
      <c r="C107" s="121" t="s">
        <v>837</v>
      </c>
      <c r="D107" s="126">
        <v>59.412500000000001</v>
      </c>
      <c r="E107" s="126">
        <v>-126.09721999999999</v>
      </c>
      <c r="F107" s="121"/>
      <c r="G107" s="121"/>
      <c r="H107" s="121"/>
      <c r="I107" s="121" t="s">
        <v>804</v>
      </c>
      <c r="J107" s="121"/>
      <c r="K107" s="121"/>
      <c r="L107" s="121"/>
      <c r="M107" s="121" t="s">
        <v>811</v>
      </c>
      <c r="N107" s="121"/>
      <c r="O107" s="206" t="s">
        <v>805</v>
      </c>
      <c r="P107" t="str">
        <f t="shared" si="1"/>
        <v>59.4125 -126.09722</v>
      </c>
    </row>
    <row r="108" spans="1:16" x14ac:dyDescent="0.2">
      <c r="A108" s="119" t="s">
        <v>1081</v>
      </c>
      <c r="B108" s="121" t="s">
        <v>1082</v>
      </c>
      <c r="C108" s="121" t="s">
        <v>801</v>
      </c>
      <c r="D108" s="124">
        <v>60.049999</v>
      </c>
      <c r="E108" s="123">
        <v>-128.89999</v>
      </c>
      <c r="F108" s="121" t="s">
        <v>879</v>
      </c>
      <c r="G108" s="121"/>
      <c r="H108" s="121" t="s">
        <v>823</v>
      </c>
      <c r="I108" s="121" t="s">
        <v>804</v>
      </c>
      <c r="J108" s="121"/>
      <c r="K108" s="121"/>
      <c r="L108" s="121"/>
      <c r="M108" s="121" t="s">
        <v>811</v>
      </c>
      <c r="N108" s="121"/>
      <c r="O108" s="206" t="s">
        <v>805</v>
      </c>
      <c r="P108" t="str">
        <f t="shared" si="1"/>
        <v>60.049999 -128.89999</v>
      </c>
    </row>
    <row r="109" spans="1:16" x14ac:dyDescent="0.2">
      <c r="A109" s="125" t="s">
        <v>1083</v>
      </c>
      <c r="B109" s="120" t="s">
        <v>1084</v>
      </c>
      <c r="C109" s="121" t="s">
        <v>801</v>
      </c>
      <c r="D109" s="123">
        <v>60.810780000000001</v>
      </c>
      <c r="E109" s="123">
        <v>-130.52103</v>
      </c>
      <c r="F109" s="121" t="s">
        <v>879</v>
      </c>
      <c r="G109" s="121"/>
      <c r="H109" s="121" t="s">
        <v>830</v>
      </c>
      <c r="I109" s="121" t="s">
        <v>804</v>
      </c>
      <c r="J109" s="121"/>
      <c r="K109" s="121"/>
      <c r="L109" s="121"/>
      <c r="M109" s="121"/>
      <c r="N109" s="121"/>
      <c r="O109" s="206" t="s">
        <v>805</v>
      </c>
      <c r="P109" t="str">
        <f t="shared" si="1"/>
        <v>60.81078 -130.52103</v>
      </c>
    </row>
    <row r="110" spans="1:16" x14ac:dyDescent="0.2">
      <c r="A110" s="125" t="s">
        <v>1085</v>
      </c>
      <c r="B110" s="121" t="s">
        <v>1086</v>
      </c>
      <c r="C110" s="121" t="s">
        <v>817</v>
      </c>
      <c r="D110" s="126">
        <v>61.742719999999998</v>
      </c>
      <c r="E110" s="126">
        <v>-121.22799999999999</v>
      </c>
      <c r="F110" s="121" t="s">
        <v>1087</v>
      </c>
      <c r="G110" s="121" t="s">
        <v>882</v>
      </c>
      <c r="H110" s="121" t="s">
        <v>823</v>
      </c>
      <c r="I110" s="121" t="s">
        <v>804</v>
      </c>
      <c r="J110" s="127" t="s">
        <v>1040</v>
      </c>
      <c r="K110" s="127">
        <v>46</v>
      </c>
      <c r="L110" s="121"/>
      <c r="M110" s="121"/>
      <c r="N110" s="121"/>
      <c r="O110" s="246" t="s">
        <v>825</v>
      </c>
      <c r="P110" t="str">
        <f t="shared" si="1"/>
        <v>61.74272 -121.228</v>
      </c>
    </row>
    <row r="111" spans="1:16" x14ac:dyDescent="0.2">
      <c r="A111" s="125" t="s">
        <v>1088</v>
      </c>
      <c r="B111" s="120" t="s">
        <v>1089</v>
      </c>
      <c r="C111" s="121" t="s">
        <v>801</v>
      </c>
      <c r="D111" s="123">
        <v>63.995800000000003</v>
      </c>
      <c r="E111" s="123">
        <v>-137.57220000000001</v>
      </c>
      <c r="F111" s="121" t="s">
        <v>810</v>
      </c>
      <c r="G111" s="121"/>
      <c r="H111" s="121" t="s">
        <v>830</v>
      </c>
      <c r="I111" s="121" t="s">
        <v>804</v>
      </c>
      <c r="J111" s="121"/>
      <c r="K111" s="121"/>
      <c r="L111" s="121"/>
      <c r="M111" s="121" t="s">
        <v>811</v>
      </c>
      <c r="N111" s="121"/>
      <c r="O111" s="206" t="s">
        <v>805</v>
      </c>
      <c r="P111" t="str">
        <f t="shared" si="1"/>
        <v>63.9958 -137.5722</v>
      </c>
    </row>
    <row r="112" spans="1:16" x14ac:dyDescent="0.2">
      <c r="A112" s="125" t="s">
        <v>1090</v>
      </c>
      <c r="B112" s="120"/>
      <c r="C112" s="121" t="s">
        <v>817</v>
      </c>
      <c r="D112" s="123">
        <v>63.611150000000002</v>
      </c>
      <c r="E112" s="123">
        <v>-112.11967</v>
      </c>
      <c r="F112" s="121"/>
      <c r="G112" s="121"/>
      <c r="H112" s="121"/>
      <c r="I112" s="121"/>
      <c r="J112" s="121"/>
      <c r="K112" s="121"/>
      <c r="L112" s="121"/>
      <c r="M112" s="121"/>
      <c r="N112" s="121" t="s">
        <v>811</v>
      </c>
      <c r="O112" s="206" t="s">
        <v>825</v>
      </c>
      <c r="P112" t="str">
        <f t="shared" si="1"/>
        <v>63.61115 -112.11967</v>
      </c>
    </row>
    <row r="113" spans="1:16" x14ac:dyDescent="0.2">
      <c r="A113" s="125" t="s">
        <v>1091</v>
      </c>
      <c r="B113" s="121" t="s">
        <v>1092</v>
      </c>
      <c r="C113" s="121" t="s">
        <v>817</v>
      </c>
      <c r="D113" s="126">
        <v>64.056780000000003</v>
      </c>
      <c r="E113" s="126">
        <v>-109.63236000000001</v>
      </c>
      <c r="F113" s="121" t="s">
        <v>829</v>
      </c>
      <c r="G113" s="121" t="s">
        <v>822</v>
      </c>
      <c r="H113" s="121" t="s">
        <v>830</v>
      </c>
      <c r="I113" s="121" t="s">
        <v>804</v>
      </c>
      <c r="J113" s="127"/>
      <c r="K113" s="127"/>
      <c r="L113" s="121"/>
      <c r="M113" s="121"/>
      <c r="N113" s="121"/>
      <c r="O113" s="206" t="s">
        <v>825</v>
      </c>
      <c r="P113" t="str">
        <f t="shared" si="1"/>
        <v>64.05678 -109.63236</v>
      </c>
    </row>
    <row r="114" spans="1:16" x14ac:dyDescent="0.2">
      <c r="A114" s="125" t="s">
        <v>1093</v>
      </c>
      <c r="B114" s="121" t="s">
        <v>1094</v>
      </c>
      <c r="C114" s="121" t="s">
        <v>817</v>
      </c>
      <c r="D114" s="126">
        <v>64.056780000000003</v>
      </c>
      <c r="E114" s="126">
        <v>-109.632361</v>
      </c>
      <c r="F114" s="121" t="s">
        <v>829</v>
      </c>
      <c r="G114" s="121" t="s">
        <v>822</v>
      </c>
      <c r="H114" s="121" t="s">
        <v>902</v>
      </c>
      <c r="I114" s="121" t="s">
        <v>804</v>
      </c>
      <c r="J114" s="127"/>
      <c r="K114" s="127"/>
      <c r="L114" s="121"/>
      <c r="M114" s="121"/>
      <c r="N114" s="121"/>
      <c r="O114" s="246" t="s">
        <v>825</v>
      </c>
      <c r="P114" t="str">
        <f t="shared" si="1"/>
        <v>64.05678 -109.632361</v>
      </c>
    </row>
    <row r="115" spans="1:16" x14ac:dyDescent="0.2">
      <c r="A115" s="125" t="s">
        <v>1095</v>
      </c>
      <c r="B115" s="121" t="s">
        <v>1096</v>
      </c>
      <c r="C115" s="121" t="s">
        <v>817</v>
      </c>
      <c r="D115" s="126">
        <v>62.89414</v>
      </c>
      <c r="E115" s="126">
        <v>-108.46599999999999</v>
      </c>
      <c r="F115" s="121" t="s">
        <v>829</v>
      </c>
      <c r="G115" s="121" t="s">
        <v>822</v>
      </c>
      <c r="H115" s="121" t="s">
        <v>814</v>
      </c>
      <c r="I115" s="121" t="s">
        <v>804</v>
      </c>
      <c r="J115" s="127" t="s">
        <v>1097</v>
      </c>
      <c r="K115" s="127">
        <v>64</v>
      </c>
      <c r="L115" s="121"/>
      <c r="M115" s="121"/>
      <c r="N115" s="121"/>
      <c r="O115" s="206" t="s">
        <v>825</v>
      </c>
      <c r="P115" t="str">
        <f t="shared" si="1"/>
        <v>62.89414 -108.466</v>
      </c>
    </row>
    <row r="116" spans="1:16" x14ac:dyDescent="0.2">
      <c r="A116" s="125" t="s">
        <v>1098</v>
      </c>
      <c r="B116" s="121" t="s">
        <v>1099</v>
      </c>
      <c r="C116" s="121" t="s">
        <v>817</v>
      </c>
      <c r="D116" s="126">
        <v>66.514189999999999</v>
      </c>
      <c r="E116" s="126">
        <v>-128.80170000000001</v>
      </c>
      <c r="F116" s="121" t="s">
        <v>829</v>
      </c>
      <c r="G116" s="121" t="s">
        <v>822</v>
      </c>
      <c r="H116" s="121" t="s">
        <v>814</v>
      </c>
      <c r="I116" s="121" t="s">
        <v>804</v>
      </c>
      <c r="J116" s="127" t="s">
        <v>1100</v>
      </c>
      <c r="K116" s="127">
        <v>15</v>
      </c>
      <c r="L116" s="121"/>
      <c r="M116" s="121"/>
      <c r="N116" s="121"/>
      <c r="O116" s="246" t="s">
        <v>825</v>
      </c>
      <c r="P116" t="str">
        <f t="shared" si="1"/>
        <v>66.51419 -128.8017</v>
      </c>
    </row>
    <row r="117" spans="1:16" x14ac:dyDescent="0.2">
      <c r="A117" s="125" t="s">
        <v>1101</v>
      </c>
      <c r="B117" s="121" t="s">
        <v>1102</v>
      </c>
      <c r="C117" s="121" t="s">
        <v>801</v>
      </c>
      <c r="D117" s="126">
        <v>60.081110000000002</v>
      </c>
      <c r="E117" s="126">
        <v>-133.85833</v>
      </c>
      <c r="F117" s="121"/>
      <c r="G117" s="121"/>
      <c r="H117" s="121"/>
      <c r="I117" s="121" t="s">
        <v>943</v>
      </c>
      <c r="J117" s="121"/>
      <c r="K117" s="121"/>
      <c r="L117" s="121"/>
      <c r="M117" s="121" t="s">
        <v>811</v>
      </c>
      <c r="N117" s="121"/>
      <c r="O117" s="206" t="s">
        <v>805</v>
      </c>
      <c r="P117" t="str">
        <f t="shared" si="1"/>
        <v>60.08111 -133.85833</v>
      </c>
    </row>
    <row r="118" spans="1:16" x14ac:dyDescent="0.2">
      <c r="A118" s="125" t="s">
        <v>1103</v>
      </c>
      <c r="B118" s="121" t="s">
        <v>1104</v>
      </c>
      <c r="C118" s="121" t="s">
        <v>817</v>
      </c>
      <c r="D118" s="126">
        <v>69.287859999999995</v>
      </c>
      <c r="E118" s="126">
        <v>-133.90289999999999</v>
      </c>
      <c r="F118" s="121" t="s">
        <v>871</v>
      </c>
      <c r="G118" s="121" t="s">
        <v>822</v>
      </c>
      <c r="H118" s="121" t="s">
        <v>823</v>
      </c>
      <c r="I118" s="121" t="s">
        <v>804</v>
      </c>
      <c r="J118" s="127" t="s">
        <v>1105</v>
      </c>
      <c r="K118" s="127">
        <v>36</v>
      </c>
      <c r="L118" s="121"/>
      <c r="M118" s="121"/>
      <c r="N118" s="121"/>
      <c r="O118" s="246" t="s">
        <v>825</v>
      </c>
      <c r="P118" t="str">
        <f t="shared" si="1"/>
        <v>69.28786 -133.9029</v>
      </c>
    </row>
    <row r="119" spans="1:16" x14ac:dyDescent="0.2">
      <c r="A119" s="125" t="s">
        <v>1106</v>
      </c>
      <c r="B119" s="121" t="s">
        <v>1107</v>
      </c>
      <c r="C119" s="121" t="s">
        <v>817</v>
      </c>
      <c r="D119" s="126">
        <v>68.374189999999999</v>
      </c>
      <c r="E119" s="126">
        <v>-133.76480000000001</v>
      </c>
      <c r="F119" s="121" t="s">
        <v>829</v>
      </c>
      <c r="G119" s="121" t="s">
        <v>1108</v>
      </c>
      <c r="H119" s="121" t="s">
        <v>823</v>
      </c>
      <c r="I119" s="121" t="s">
        <v>804</v>
      </c>
      <c r="J119" s="127" t="s">
        <v>1040</v>
      </c>
      <c r="K119" s="127">
        <v>46</v>
      </c>
      <c r="L119" s="121"/>
      <c r="M119" s="121"/>
      <c r="N119" s="121"/>
      <c r="O119" s="246" t="s">
        <v>825</v>
      </c>
      <c r="P119" t="str">
        <f t="shared" si="1"/>
        <v>68.37419 -133.7648</v>
      </c>
    </row>
    <row r="120" spans="1:16" x14ac:dyDescent="0.2">
      <c r="A120" s="125" t="s">
        <v>1109</v>
      </c>
      <c r="B120" s="121" t="s">
        <v>1110</v>
      </c>
      <c r="C120" s="121" t="s">
        <v>817</v>
      </c>
      <c r="D120" s="126">
        <v>68.319249999999997</v>
      </c>
      <c r="E120" s="126">
        <v>-135.2433</v>
      </c>
      <c r="F120" s="121" t="s">
        <v>871</v>
      </c>
      <c r="G120" s="121" t="s">
        <v>822</v>
      </c>
      <c r="H120" s="121" t="s">
        <v>823</v>
      </c>
      <c r="I120" s="121" t="s">
        <v>804</v>
      </c>
      <c r="J120" s="127" t="s">
        <v>1111</v>
      </c>
      <c r="K120" s="127">
        <v>22</v>
      </c>
      <c r="L120" s="121"/>
      <c r="M120" s="121"/>
      <c r="N120" s="121"/>
      <c r="O120" s="246" t="s">
        <v>825</v>
      </c>
      <c r="P120" t="str">
        <f t="shared" si="1"/>
        <v>68.31925 -135.2433</v>
      </c>
    </row>
    <row r="121" spans="1:16" x14ac:dyDescent="0.2">
      <c r="A121" s="125" t="s">
        <v>1112</v>
      </c>
      <c r="B121" s="121" t="s">
        <v>1113</v>
      </c>
      <c r="C121" s="121" t="s">
        <v>817</v>
      </c>
      <c r="D121" s="126">
        <v>69.009609999999995</v>
      </c>
      <c r="E121" s="126">
        <v>-134.68979999999999</v>
      </c>
      <c r="F121" s="121" t="s">
        <v>871</v>
      </c>
      <c r="G121" s="121" t="s">
        <v>1114</v>
      </c>
      <c r="H121" s="121" t="s">
        <v>823</v>
      </c>
      <c r="I121" s="121" t="s">
        <v>804</v>
      </c>
      <c r="J121" s="127" t="s">
        <v>1105</v>
      </c>
      <c r="K121" s="127">
        <v>36</v>
      </c>
      <c r="L121" s="121"/>
      <c r="M121" s="121"/>
      <c r="N121" s="121"/>
      <c r="O121" s="246" t="s">
        <v>825</v>
      </c>
      <c r="P121" t="str">
        <f t="shared" si="1"/>
        <v>69.00961 -134.6898</v>
      </c>
    </row>
    <row r="122" spans="1:16" x14ac:dyDescent="0.2">
      <c r="A122" s="125" t="s">
        <v>1115</v>
      </c>
      <c r="B122" s="121" t="s">
        <v>1116</v>
      </c>
      <c r="C122" s="121" t="s">
        <v>817</v>
      </c>
      <c r="D122" s="126">
        <v>68.292420000000007</v>
      </c>
      <c r="E122" s="126">
        <v>-134.4297</v>
      </c>
      <c r="F122" s="121" t="s">
        <v>829</v>
      </c>
      <c r="G122" s="121" t="s">
        <v>822</v>
      </c>
      <c r="H122" s="121" t="s">
        <v>814</v>
      </c>
      <c r="I122" s="121" t="s">
        <v>804</v>
      </c>
      <c r="J122" s="127" t="s">
        <v>1105</v>
      </c>
      <c r="K122" s="127">
        <v>32</v>
      </c>
      <c r="L122" s="121"/>
      <c r="M122" s="121"/>
      <c r="N122" s="121"/>
      <c r="O122" s="246" t="s">
        <v>825</v>
      </c>
      <c r="P122" t="str">
        <f t="shared" si="1"/>
        <v>68.29242 -134.4297</v>
      </c>
    </row>
    <row r="123" spans="1:16" x14ac:dyDescent="0.2">
      <c r="A123" s="125" t="s">
        <v>1117</v>
      </c>
      <c r="B123" s="121" t="s">
        <v>1118</v>
      </c>
      <c r="C123" s="121" t="s">
        <v>817</v>
      </c>
      <c r="D123" s="126">
        <v>68.635720000000006</v>
      </c>
      <c r="E123" s="126">
        <v>-134.98439999999999</v>
      </c>
      <c r="F123" s="121" t="s">
        <v>871</v>
      </c>
      <c r="G123" s="121" t="s">
        <v>822</v>
      </c>
      <c r="H123" s="121" t="s">
        <v>823</v>
      </c>
      <c r="I123" s="121" t="s">
        <v>804</v>
      </c>
      <c r="J123" s="127" t="s">
        <v>1034</v>
      </c>
      <c r="K123" s="127">
        <v>21</v>
      </c>
      <c r="L123" s="121"/>
      <c r="M123" s="121"/>
      <c r="N123" s="121"/>
      <c r="O123" s="246" t="s">
        <v>825</v>
      </c>
      <c r="P123" t="str">
        <f t="shared" si="1"/>
        <v>68.63572 -134.9844</v>
      </c>
    </row>
    <row r="124" spans="1:16" x14ac:dyDescent="0.2">
      <c r="A124" s="125" t="s">
        <v>1119</v>
      </c>
      <c r="B124" s="121" t="s">
        <v>1120</v>
      </c>
      <c r="C124" s="121" t="s">
        <v>817</v>
      </c>
      <c r="D124" s="126">
        <v>68.203670000000002</v>
      </c>
      <c r="E124" s="126">
        <v>-135.1148</v>
      </c>
      <c r="F124" s="121" t="s">
        <v>829</v>
      </c>
      <c r="G124" s="121" t="s">
        <v>822</v>
      </c>
      <c r="H124" s="121" t="s">
        <v>823</v>
      </c>
      <c r="I124" s="121" t="s">
        <v>804</v>
      </c>
      <c r="J124" s="127" t="s">
        <v>883</v>
      </c>
      <c r="K124" s="127">
        <v>36</v>
      </c>
      <c r="L124" s="121"/>
      <c r="M124" s="121"/>
      <c r="N124" s="121"/>
      <c r="O124" s="246" t="s">
        <v>825</v>
      </c>
      <c r="P124" t="str">
        <f t="shared" si="1"/>
        <v>68.20367 -135.1148</v>
      </c>
    </row>
    <row r="125" spans="1:16" x14ac:dyDescent="0.2">
      <c r="A125" s="125" t="s">
        <v>1121</v>
      </c>
      <c r="B125" s="121" t="s">
        <v>1122</v>
      </c>
      <c r="C125" s="121" t="s">
        <v>817</v>
      </c>
      <c r="D125" s="126">
        <v>69.018190000000004</v>
      </c>
      <c r="E125" s="126">
        <v>-135.51230000000001</v>
      </c>
      <c r="F125" s="121" t="s">
        <v>871</v>
      </c>
      <c r="G125" s="121" t="s">
        <v>822</v>
      </c>
      <c r="H125" s="121" t="s">
        <v>814</v>
      </c>
      <c r="I125" s="121" t="s">
        <v>804</v>
      </c>
      <c r="J125" s="127" t="s">
        <v>851</v>
      </c>
      <c r="K125" s="127">
        <v>35</v>
      </c>
      <c r="L125" s="121"/>
      <c r="M125" s="121"/>
      <c r="N125" s="121"/>
      <c r="O125" s="246" t="s">
        <v>825</v>
      </c>
      <c r="P125" t="str">
        <f t="shared" si="1"/>
        <v>69.01819 -135.5123</v>
      </c>
    </row>
    <row r="126" spans="1:16" x14ac:dyDescent="0.2">
      <c r="A126" s="125" t="s">
        <v>1123</v>
      </c>
      <c r="B126" s="121" t="s">
        <v>1124</v>
      </c>
      <c r="C126" s="121" t="s">
        <v>817</v>
      </c>
      <c r="D126" s="126">
        <v>67.456000000000003</v>
      </c>
      <c r="E126" s="126">
        <v>-133.7533</v>
      </c>
      <c r="F126" s="121" t="s">
        <v>934</v>
      </c>
      <c r="G126" s="121" t="s">
        <v>882</v>
      </c>
      <c r="H126" s="121" t="s">
        <v>823</v>
      </c>
      <c r="I126" s="121" t="s">
        <v>804</v>
      </c>
      <c r="J126" s="127" t="s">
        <v>1125</v>
      </c>
      <c r="K126" s="127">
        <v>33</v>
      </c>
      <c r="L126" s="121"/>
      <c r="M126" s="121"/>
      <c r="N126" s="121"/>
      <c r="O126" s="246" t="s">
        <v>825</v>
      </c>
      <c r="P126" t="str">
        <f t="shared" si="1"/>
        <v>67.456 -133.7533</v>
      </c>
    </row>
    <row r="127" spans="1:16" x14ac:dyDescent="0.2">
      <c r="A127" s="125" t="s">
        <v>1126</v>
      </c>
      <c r="B127" s="121" t="s">
        <v>1127</v>
      </c>
      <c r="C127" s="121" t="s">
        <v>817</v>
      </c>
      <c r="D127" s="126">
        <v>67.793940000000006</v>
      </c>
      <c r="E127" s="126">
        <v>-134.13249999999999</v>
      </c>
      <c r="F127" s="121" t="s">
        <v>1009</v>
      </c>
      <c r="G127" s="121" t="s">
        <v>822</v>
      </c>
      <c r="H127" s="121" t="s">
        <v>823</v>
      </c>
      <c r="I127" s="121" t="s">
        <v>804</v>
      </c>
      <c r="J127" s="127" t="s">
        <v>1000</v>
      </c>
      <c r="K127" s="127">
        <v>30</v>
      </c>
      <c r="L127" s="121"/>
      <c r="M127" s="121"/>
      <c r="N127" s="121"/>
      <c r="O127" s="246" t="s">
        <v>825</v>
      </c>
      <c r="P127" t="str">
        <f t="shared" si="1"/>
        <v>67.79394 -134.1325</v>
      </c>
    </row>
    <row r="128" spans="1:16" x14ac:dyDescent="0.2">
      <c r="A128" s="125" t="s">
        <v>1128</v>
      </c>
      <c r="B128" s="121" t="s">
        <v>1129</v>
      </c>
      <c r="C128" s="121" t="s">
        <v>817</v>
      </c>
      <c r="D128" s="126">
        <v>66.251469999999998</v>
      </c>
      <c r="E128" s="126">
        <v>-128.64580000000001</v>
      </c>
      <c r="F128" s="121" t="s">
        <v>1009</v>
      </c>
      <c r="G128" s="121" t="s">
        <v>822</v>
      </c>
      <c r="H128" s="121" t="s">
        <v>1130</v>
      </c>
      <c r="I128" s="121" t="s">
        <v>804</v>
      </c>
      <c r="J128" s="127" t="s">
        <v>1131</v>
      </c>
      <c r="K128" s="127">
        <v>55</v>
      </c>
      <c r="L128" s="121"/>
      <c r="M128" s="121"/>
      <c r="N128" s="121"/>
      <c r="O128" s="246" t="s">
        <v>825</v>
      </c>
      <c r="P128" t="str">
        <f t="shared" si="1"/>
        <v>66.25147 -128.6458</v>
      </c>
    </row>
    <row r="129" spans="1:16" x14ac:dyDescent="0.2">
      <c r="A129" s="125" t="s">
        <v>1132</v>
      </c>
      <c r="B129" s="121" t="s">
        <v>1133</v>
      </c>
      <c r="C129" s="121" t="s">
        <v>817</v>
      </c>
      <c r="D129" s="126">
        <v>61.260829999999999</v>
      </c>
      <c r="E129" s="126">
        <v>-117.54470000000001</v>
      </c>
      <c r="F129" s="121" t="s">
        <v>1009</v>
      </c>
      <c r="G129" s="121" t="s">
        <v>882</v>
      </c>
      <c r="H129" s="121" t="s">
        <v>1130</v>
      </c>
      <c r="I129" s="121" t="s">
        <v>804</v>
      </c>
      <c r="J129" s="127" t="s">
        <v>1134</v>
      </c>
      <c r="K129" s="127">
        <v>52</v>
      </c>
      <c r="L129" s="121"/>
      <c r="M129" s="121"/>
      <c r="N129" s="121"/>
      <c r="O129" s="246" t="s">
        <v>825</v>
      </c>
      <c r="P129" t="str">
        <f t="shared" si="1"/>
        <v>61.26083 -117.5447</v>
      </c>
    </row>
    <row r="130" spans="1:16" x14ac:dyDescent="0.2">
      <c r="A130" s="125" t="s">
        <v>1135</v>
      </c>
      <c r="B130" s="121" t="s">
        <v>1136</v>
      </c>
      <c r="C130" s="121" t="s">
        <v>817</v>
      </c>
      <c r="D130" s="126">
        <v>61.86844</v>
      </c>
      <c r="E130" s="126">
        <v>-121.35890000000001</v>
      </c>
      <c r="F130" s="121" t="s">
        <v>920</v>
      </c>
      <c r="G130" s="121" t="s">
        <v>882</v>
      </c>
      <c r="H130" s="121" t="s">
        <v>823</v>
      </c>
      <c r="I130" s="121" t="s">
        <v>804</v>
      </c>
      <c r="J130" s="127" t="s">
        <v>1137</v>
      </c>
      <c r="K130" s="127">
        <v>80</v>
      </c>
      <c r="L130" s="121"/>
      <c r="M130" s="121"/>
      <c r="N130" s="121"/>
      <c r="O130" s="246" t="s">
        <v>825</v>
      </c>
      <c r="P130" t="str">
        <f t="shared" si="1"/>
        <v>61.86844 -121.3589</v>
      </c>
    </row>
    <row r="131" spans="1:16" x14ac:dyDescent="0.2">
      <c r="A131" s="125" t="s">
        <v>1138</v>
      </c>
      <c r="B131" s="121" t="s">
        <v>1139</v>
      </c>
      <c r="C131" s="121" t="s">
        <v>817</v>
      </c>
      <c r="D131" s="126">
        <v>65.271969999999996</v>
      </c>
      <c r="E131" s="126">
        <v>-126.85</v>
      </c>
      <c r="F131" s="121" t="s">
        <v>829</v>
      </c>
      <c r="G131" s="121" t="s">
        <v>822</v>
      </c>
      <c r="H131" s="121" t="s">
        <v>823</v>
      </c>
      <c r="I131" s="121" t="s">
        <v>804</v>
      </c>
      <c r="J131" s="127" t="s">
        <v>1140</v>
      </c>
      <c r="K131" s="127">
        <v>72</v>
      </c>
      <c r="L131" s="121"/>
      <c r="M131" s="121"/>
      <c r="N131" s="121"/>
      <c r="O131" s="246" t="s">
        <v>825</v>
      </c>
      <c r="P131" t="str">
        <f t="shared" si="1"/>
        <v>65.27197 -126.85</v>
      </c>
    </row>
    <row r="132" spans="1:16" x14ac:dyDescent="0.2">
      <c r="A132" s="125" t="s">
        <v>1141</v>
      </c>
      <c r="B132" s="121" t="s">
        <v>1142</v>
      </c>
      <c r="C132" s="121" t="s">
        <v>817</v>
      </c>
      <c r="D132" s="126">
        <v>65.765559999999994</v>
      </c>
      <c r="E132" s="126">
        <v>-128.74860000000001</v>
      </c>
      <c r="F132" s="121" t="s">
        <v>1009</v>
      </c>
      <c r="G132" s="121" t="s">
        <v>822</v>
      </c>
      <c r="H132" s="121" t="s">
        <v>1130</v>
      </c>
      <c r="I132" s="121" t="s">
        <v>804</v>
      </c>
      <c r="J132" s="127" t="s">
        <v>1048</v>
      </c>
      <c r="K132" s="127">
        <v>53</v>
      </c>
      <c r="L132" s="121"/>
      <c r="M132" s="121"/>
      <c r="N132" s="121"/>
      <c r="O132" s="246" t="s">
        <v>825</v>
      </c>
      <c r="P132" t="str">
        <f t="shared" si="1"/>
        <v>65.76556 -128.7486</v>
      </c>
    </row>
    <row r="133" spans="1:16" x14ac:dyDescent="0.2">
      <c r="A133" s="125" t="s">
        <v>1143</v>
      </c>
      <c r="B133" s="121" t="s">
        <v>1144</v>
      </c>
      <c r="C133" s="121" t="s">
        <v>817</v>
      </c>
      <c r="D133" s="126">
        <v>61.816499999999998</v>
      </c>
      <c r="E133" s="126">
        <v>-120.7919</v>
      </c>
      <c r="F133" s="121" t="s">
        <v>1145</v>
      </c>
      <c r="G133" s="121" t="s">
        <v>822</v>
      </c>
      <c r="H133" s="121" t="s">
        <v>823</v>
      </c>
      <c r="I133" s="121" t="s">
        <v>804</v>
      </c>
      <c r="J133" s="127" t="s">
        <v>886</v>
      </c>
      <c r="K133" s="127">
        <v>27</v>
      </c>
      <c r="L133" s="121"/>
      <c r="M133" s="121"/>
      <c r="N133" s="121"/>
      <c r="O133" s="246" t="s">
        <v>825</v>
      </c>
      <c r="P133" t="str">
        <f t="shared" si="1"/>
        <v>61.8165 -120.7919</v>
      </c>
    </row>
    <row r="134" spans="1:16" x14ac:dyDescent="0.2">
      <c r="A134" s="125" t="s">
        <v>1146</v>
      </c>
      <c r="B134" s="121" t="s">
        <v>1147</v>
      </c>
      <c r="C134" s="121" t="s">
        <v>817</v>
      </c>
      <c r="D134" s="126">
        <v>69.42313</v>
      </c>
      <c r="E134" s="126">
        <v>-135.0155</v>
      </c>
      <c r="F134" s="121" t="s">
        <v>871</v>
      </c>
      <c r="G134" s="121" t="s">
        <v>822</v>
      </c>
      <c r="H134" s="121" t="s">
        <v>814</v>
      </c>
      <c r="I134" s="121" t="s">
        <v>804</v>
      </c>
      <c r="J134" s="127" t="s">
        <v>872</v>
      </c>
      <c r="K134" s="127">
        <v>12</v>
      </c>
      <c r="L134" s="121"/>
      <c r="M134" s="121"/>
      <c r="N134" s="121"/>
      <c r="O134" s="246" t="s">
        <v>825</v>
      </c>
      <c r="P134" t="str">
        <f t="shared" si="1"/>
        <v>69.42313 -135.0155</v>
      </c>
    </row>
    <row r="135" spans="1:16" x14ac:dyDescent="0.2">
      <c r="A135" s="125" t="s">
        <v>1148</v>
      </c>
      <c r="B135" s="121" t="s">
        <v>1149</v>
      </c>
      <c r="C135" s="121" t="s">
        <v>817</v>
      </c>
      <c r="D135" s="126">
        <v>69.083250000000007</v>
      </c>
      <c r="E135" s="126">
        <v>-135.13630000000001</v>
      </c>
      <c r="F135" s="121" t="s">
        <v>871</v>
      </c>
      <c r="G135" s="121" t="s">
        <v>822</v>
      </c>
      <c r="H135" s="121" t="s">
        <v>823</v>
      </c>
      <c r="I135" s="121" t="s">
        <v>804</v>
      </c>
      <c r="J135" s="127" t="s">
        <v>1105</v>
      </c>
      <c r="K135" s="127">
        <v>26</v>
      </c>
      <c r="L135" s="121"/>
      <c r="M135" s="121"/>
      <c r="N135" s="121"/>
      <c r="O135" s="246" t="s">
        <v>825</v>
      </c>
      <c r="P135" t="str">
        <f t="shared" si="1"/>
        <v>69.08325 -135.1363</v>
      </c>
    </row>
    <row r="136" spans="1:16" x14ac:dyDescent="0.2">
      <c r="A136" s="125" t="s">
        <v>1150</v>
      </c>
      <c r="B136" s="121" t="s">
        <v>1151</v>
      </c>
      <c r="C136" s="121" t="s">
        <v>801</v>
      </c>
      <c r="D136" s="126">
        <v>62.893329999999999</v>
      </c>
      <c r="E136" s="126">
        <v>-135.51</v>
      </c>
      <c r="F136" s="121"/>
      <c r="G136" s="121"/>
      <c r="H136" s="121"/>
      <c r="I136" s="121" t="s">
        <v>943</v>
      </c>
      <c r="J136" s="121"/>
      <c r="K136" s="121"/>
      <c r="L136" s="121"/>
      <c r="M136" s="121" t="s">
        <v>811</v>
      </c>
      <c r="N136" s="121"/>
      <c r="O136" s="206" t="s">
        <v>805</v>
      </c>
      <c r="P136" t="str">
        <f t="shared" ref="P136:P201" si="2">CONCATENATE(D136," ",E136)</f>
        <v>62.89333 -135.51</v>
      </c>
    </row>
    <row r="137" spans="1:16" x14ac:dyDescent="0.2">
      <c r="A137" s="125" t="s">
        <v>1152</v>
      </c>
      <c r="B137" s="121" t="s">
        <v>1153</v>
      </c>
      <c r="C137" s="121" t="s">
        <v>817</v>
      </c>
      <c r="D137" s="126">
        <v>63.519559999999998</v>
      </c>
      <c r="E137" s="126">
        <v>-116.76975</v>
      </c>
      <c r="F137" s="121" t="s">
        <v>829</v>
      </c>
      <c r="G137" s="121" t="s">
        <v>822</v>
      </c>
      <c r="H137" s="121" t="s">
        <v>902</v>
      </c>
      <c r="I137" s="121" t="s">
        <v>804</v>
      </c>
      <c r="J137" s="127"/>
      <c r="K137" s="127"/>
      <c r="L137" s="121"/>
      <c r="M137" s="121"/>
      <c r="N137" s="121"/>
      <c r="O137" s="246" t="s">
        <v>825</v>
      </c>
      <c r="P137" t="str">
        <f t="shared" si="2"/>
        <v>63.51956 -116.76975</v>
      </c>
    </row>
    <row r="138" spans="1:16" x14ac:dyDescent="0.2">
      <c r="A138" s="119" t="s">
        <v>1154</v>
      </c>
      <c r="B138" s="120" t="s">
        <v>1155</v>
      </c>
      <c r="C138" s="121" t="s">
        <v>801</v>
      </c>
      <c r="D138" s="122">
        <v>60.530560000000001</v>
      </c>
      <c r="E138" s="123">
        <v>-134.36528000000001</v>
      </c>
      <c r="F138" s="121" t="s">
        <v>802</v>
      </c>
      <c r="G138" s="121"/>
      <c r="H138" s="121" t="s">
        <v>803</v>
      </c>
      <c r="I138" s="121" t="s">
        <v>804</v>
      </c>
      <c r="J138" s="121"/>
      <c r="K138" s="121"/>
      <c r="L138" s="121"/>
      <c r="M138" s="121"/>
      <c r="N138" s="121"/>
      <c r="O138" s="206" t="s">
        <v>805</v>
      </c>
      <c r="P138" t="str">
        <f t="shared" si="2"/>
        <v>60.53056 -134.36528</v>
      </c>
    </row>
    <row r="139" spans="1:16" x14ac:dyDescent="0.2">
      <c r="A139" s="125" t="s">
        <v>1156</v>
      </c>
      <c r="B139" s="121" t="s">
        <v>1157</v>
      </c>
      <c r="C139" s="121" t="s">
        <v>817</v>
      </c>
      <c r="D139" s="126">
        <v>61.893940000000001</v>
      </c>
      <c r="E139" s="126">
        <v>-121.6118</v>
      </c>
      <c r="F139" s="121" t="s">
        <v>829</v>
      </c>
      <c r="G139" s="121" t="s">
        <v>882</v>
      </c>
      <c r="H139" s="121" t="s">
        <v>823</v>
      </c>
      <c r="I139" s="121" t="s">
        <v>804</v>
      </c>
      <c r="J139" s="127" t="s">
        <v>1040</v>
      </c>
      <c r="K139" s="127">
        <v>46</v>
      </c>
      <c r="L139" s="121"/>
      <c r="M139" s="121"/>
      <c r="N139" s="121"/>
      <c r="O139" s="246" t="s">
        <v>825</v>
      </c>
      <c r="P139" t="str">
        <f t="shared" si="2"/>
        <v>61.89394 -121.6118</v>
      </c>
    </row>
    <row r="140" spans="1:16" x14ac:dyDescent="0.2">
      <c r="A140" s="119" t="s">
        <v>1158</v>
      </c>
      <c r="B140" s="120" t="s">
        <v>1159</v>
      </c>
      <c r="C140" s="121" t="s">
        <v>801</v>
      </c>
      <c r="D140" s="122">
        <v>63.773330999999999</v>
      </c>
      <c r="E140" s="123">
        <v>-135.38806</v>
      </c>
      <c r="F140" s="121" t="s">
        <v>802</v>
      </c>
      <c r="G140" s="121"/>
      <c r="H140" s="121" t="s">
        <v>803</v>
      </c>
      <c r="I140" s="121" t="s">
        <v>804</v>
      </c>
      <c r="J140" s="121"/>
      <c r="K140" s="121"/>
      <c r="L140" s="121"/>
      <c r="M140" s="121"/>
      <c r="N140" s="121"/>
      <c r="O140" s="206" t="s">
        <v>805</v>
      </c>
      <c r="P140" t="str">
        <f t="shared" si="2"/>
        <v>63.773331 -135.38806</v>
      </c>
    </row>
    <row r="141" spans="1:16" x14ac:dyDescent="0.2">
      <c r="A141" s="125" t="s">
        <v>1160</v>
      </c>
      <c r="B141" s="121" t="s">
        <v>1161</v>
      </c>
      <c r="C141" s="121" t="s">
        <v>801</v>
      </c>
      <c r="D141" s="126">
        <v>60.612499999999997</v>
      </c>
      <c r="E141" s="126">
        <v>-134.45750000000001</v>
      </c>
      <c r="F141" s="121"/>
      <c r="G141" s="121"/>
      <c r="H141" s="121"/>
      <c r="I141" s="121" t="s">
        <v>943</v>
      </c>
      <c r="J141" s="121"/>
      <c r="K141" s="121"/>
      <c r="L141" s="121"/>
      <c r="M141" s="121" t="s">
        <v>811</v>
      </c>
      <c r="N141" s="121"/>
      <c r="O141" s="206" t="s">
        <v>805</v>
      </c>
      <c r="P141" t="str">
        <f t="shared" si="2"/>
        <v>60.6125 -134.4575</v>
      </c>
    </row>
    <row r="142" spans="1:16" x14ac:dyDescent="0.2">
      <c r="A142" s="119" t="s">
        <v>1162</v>
      </c>
      <c r="B142" s="120" t="s">
        <v>1163</v>
      </c>
      <c r="C142" s="121" t="s">
        <v>801</v>
      </c>
      <c r="D142" s="122">
        <v>63.611111000000001</v>
      </c>
      <c r="E142" s="123">
        <v>-137.26944</v>
      </c>
      <c r="F142" s="121" t="s">
        <v>810</v>
      </c>
      <c r="G142" s="121"/>
      <c r="H142" s="121" t="s">
        <v>814</v>
      </c>
      <c r="I142" s="121" t="s">
        <v>804</v>
      </c>
      <c r="J142" s="121"/>
      <c r="K142" s="121"/>
      <c r="L142" s="121"/>
      <c r="M142" s="121" t="s">
        <v>811</v>
      </c>
      <c r="N142" s="121"/>
      <c r="O142" s="206" t="s">
        <v>805</v>
      </c>
      <c r="P142" t="str">
        <f t="shared" si="2"/>
        <v>63.611111 -137.26944</v>
      </c>
    </row>
    <row r="143" spans="1:16" x14ac:dyDescent="0.2">
      <c r="A143" s="125" t="s">
        <v>1164</v>
      </c>
      <c r="B143" s="121" t="s">
        <v>1165</v>
      </c>
      <c r="C143" s="121" t="s">
        <v>828</v>
      </c>
      <c r="D143" s="128">
        <v>65.465829999999997</v>
      </c>
      <c r="E143" s="128">
        <v>-95.881280000000004</v>
      </c>
      <c r="F143" s="121" t="s">
        <v>829</v>
      </c>
      <c r="G143" s="120" t="s">
        <v>822</v>
      </c>
      <c r="H143" s="121" t="s">
        <v>830</v>
      </c>
      <c r="I143" s="121" t="s">
        <v>804</v>
      </c>
      <c r="J143" s="121"/>
      <c r="K143" s="121"/>
      <c r="L143" s="121"/>
      <c r="M143" s="121"/>
      <c r="N143" s="121"/>
      <c r="O143" s="206" t="s">
        <v>842</v>
      </c>
      <c r="P143" t="str">
        <f t="shared" si="2"/>
        <v>65.46583 -95.88128</v>
      </c>
    </row>
    <row r="144" spans="1:16" x14ac:dyDescent="0.2">
      <c r="A144" s="119" t="s">
        <v>1166</v>
      </c>
      <c r="B144" s="120" t="s">
        <v>1167</v>
      </c>
      <c r="C144" s="121" t="s">
        <v>801</v>
      </c>
      <c r="D144" s="122">
        <v>59.834609999999998</v>
      </c>
      <c r="E144" s="123">
        <v>-134.68566999999999</v>
      </c>
      <c r="F144" s="121" t="s">
        <v>810</v>
      </c>
      <c r="G144" s="121"/>
      <c r="H144" s="121" t="s">
        <v>803</v>
      </c>
      <c r="I144" s="121" t="s">
        <v>804</v>
      </c>
      <c r="J144" s="121"/>
      <c r="K144" s="121"/>
      <c r="L144" s="121"/>
      <c r="M144" s="121"/>
      <c r="N144" s="121"/>
      <c r="O144" s="206" t="s">
        <v>805</v>
      </c>
      <c r="P144" t="str">
        <f t="shared" si="2"/>
        <v>59.83461 -134.68567</v>
      </c>
    </row>
    <row r="145" spans="1:16" x14ac:dyDescent="0.2">
      <c r="A145" s="119" t="s">
        <v>1168</v>
      </c>
      <c r="B145" s="121" t="s">
        <v>1169</v>
      </c>
      <c r="C145" s="121" t="s">
        <v>801</v>
      </c>
      <c r="D145" s="124">
        <v>60.006939000000003</v>
      </c>
      <c r="E145" s="123">
        <v>-132.14444</v>
      </c>
      <c r="F145" s="121" t="s">
        <v>879</v>
      </c>
      <c r="G145" s="121"/>
      <c r="H145" s="121" t="s">
        <v>823</v>
      </c>
      <c r="I145" s="121" t="s">
        <v>804</v>
      </c>
      <c r="J145" s="121"/>
      <c r="K145" s="121"/>
      <c r="L145" s="121"/>
      <c r="M145" s="121" t="s">
        <v>811</v>
      </c>
      <c r="N145" s="121"/>
      <c r="O145" s="206" t="s">
        <v>805</v>
      </c>
      <c r="P145" t="str">
        <f t="shared" si="2"/>
        <v>60.006939 -132.14444</v>
      </c>
    </row>
    <row r="146" spans="1:16" x14ac:dyDescent="0.2">
      <c r="A146" s="125" t="s">
        <v>1170</v>
      </c>
      <c r="B146" s="131" t="s">
        <v>1171</v>
      </c>
      <c r="C146" s="121" t="s">
        <v>817</v>
      </c>
      <c r="D146" s="126">
        <v>65.226389999999995</v>
      </c>
      <c r="E146" s="132">
        <v>-128.563333</v>
      </c>
      <c r="F146" s="121" t="s">
        <v>829</v>
      </c>
      <c r="G146" s="121" t="s">
        <v>822</v>
      </c>
      <c r="H146" s="121" t="s">
        <v>830</v>
      </c>
      <c r="I146" s="121" t="s">
        <v>804</v>
      </c>
      <c r="J146" s="127" t="s">
        <v>883</v>
      </c>
      <c r="K146" s="127">
        <v>25</v>
      </c>
      <c r="L146" s="121"/>
      <c r="M146" s="121"/>
      <c r="N146" s="121"/>
      <c r="O146" s="246" t="s">
        <v>825</v>
      </c>
      <c r="P146" t="str">
        <f t="shared" si="2"/>
        <v>65.22639 -128.563333</v>
      </c>
    </row>
    <row r="147" spans="1:16" x14ac:dyDescent="0.2">
      <c r="A147" s="119" t="s">
        <v>1172</v>
      </c>
      <c r="B147" s="120" t="s">
        <v>1173</v>
      </c>
      <c r="C147" s="121" t="s">
        <v>801</v>
      </c>
      <c r="D147" s="122">
        <v>62.208061000000001</v>
      </c>
      <c r="E147" s="123">
        <v>-139.04861</v>
      </c>
      <c r="F147" s="121" t="s">
        <v>810</v>
      </c>
      <c r="G147" s="121"/>
      <c r="H147" s="121" t="s">
        <v>814</v>
      </c>
      <c r="I147" s="121" t="s">
        <v>804</v>
      </c>
      <c r="J147" s="121"/>
      <c r="K147" s="121"/>
      <c r="L147" s="121"/>
      <c r="M147" s="121" t="s">
        <v>811</v>
      </c>
      <c r="N147" s="121"/>
      <c r="O147" s="206" t="s">
        <v>805</v>
      </c>
      <c r="P147" t="str">
        <f t="shared" si="2"/>
        <v>62.208061 -139.04861</v>
      </c>
    </row>
    <row r="148" spans="1:16" x14ac:dyDescent="0.2">
      <c r="A148" s="125" t="s">
        <v>1174</v>
      </c>
      <c r="B148" s="121" t="s">
        <v>1175</v>
      </c>
      <c r="C148" s="121" t="s">
        <v>801</v>
      </c>
      <c r="D148" s="126">
        <v>60.343060000000001</v>
      </c>
      <c r="E148" s="126">
        <v>-132.54472000000001</v>
      </c>
      <c r="F148" s="121"/>
      <c r="G148" s="121"/>
      <c r="H148" s="121"/>
      <c r="I148" s="121" t="s">
        <v>943</v>
      </c>
      <c r="J148" s="121"/>
      <c r="K148" s="121"/>
      <c r="L148" s="121"/>
      <c r="M148" s="121" t="s">
        <v>811</v>
      </c>
      <c r="N148" s="121"/>
      <c r="O148" s="206" t="s">
        <v>805</v>
      </c>
      <c r="P148" t="str">
        <f t="shared" si="2"/>
        <v>60.34306 -132.54472</v>
      </c>
    </row>
    <row r="149" spans="1:16" x14ac:dyDescent="0.2">
      <c r="A149" s="125" t="s">
        <v>1176</v>
      </c>
      <c r="B149" s="121" t="s">
        <v>1177</v>
      </c>
      <c r="C149" s="121" t="s">
        <v>817</v>
      </c>
      <c r="D149" s="126">
        <v>61.733609999999999</v>
      </c>
      <c r="E149" s="126">
        <v>-109.6611</v>
      </c>
      <c r="F149" s="121" t="s">
        <v>871</v>
      </c>
      <c r="G149" s="121" t="s">
        <v>822</v>
      </c>
      <c r="H149" s="121" t="s">
        <v>891</v>
      </c>
      <c r="I149" s="121" t="s">
        <v>804</v>
      </c>
      <c r="J149" s="127" t="s">
        <v>1048</v>
      </c>
      <c r="K149" s="127">
        <v>56</v>
      </c>
      <c r="L149" s="121" t="s">
        <v>811</v>
      </c>
      <c r="M149" s="121"/>
      <c r="N149" s="121"/>
      <c r="O149" s="206" t="s">
        <v>825</v>
      </c>
      <c r="P149" t="str">
        <f t="shared" si="2"/>
        <v>61.73361 -109.6611</v>
      </c>
    </row>
    <row r="150" spans="1:16" x14ac:dyDescent="0.2">
      <c r="A150" s="119" t="s">
        <v>1178</v>
      </c>
      <c r="B150" s="120" t="s">
        <v>1179</v>
      </c>
      <c r="C150" s="121" t="s">
        <v>801</v>
      </c>
      <c r="D150" s="122">
        <v>62.049999</v>
      </c>
      <c r="E150" s="123">
        <v>-136.27916999999999</v>
      </c>
      <c r="F150" s="121" t="s">
        <v>810</v>
      </c>
      <c r="G150" s="121"/>
      <c r="H150" s="121" t="s">
        <v>814</v>
      </c>
      <c r="I150" s="121" t="s">
        <v>804</v>
      </c>
      <c r="J150" s="121"/>
      <c r="K150" s="121"/>
      <c r="L150" s="121"/>
      <c r="M150" s="121" t="s">
        <v>811</v>
      </c>
      <c r="N150" s="121"/>
      <c r="O150" s="206" t="s">
        <v>805</v>
      </c>
      <c r="P150" t="str">
        <f t="shared" si="2"/>
        <v>62.049999 -136.27917</v>
      </c>
    </row>
    <row r="151" spans="1:16" x14ac:dyDescent="0.2">
      <c r="A151" s="119" t="s">
        <v>1180</v>
      </c>
      <c r="B151" s="120" t="s">
        <v>1181</v>
      </c>
      <c r="C151" s="121" t="s">
        <v>801</v>
      </c>
      <c r="D151" s="122">
        <v>64.000281999999999</v>
      </c>
      <c r="E151" s="123">
        <v>-138.59557000000001</v>
      </c>
      <c r="F151" s="121" t="s">
        <v>810</v>
      </c>
      <c r="G151" s="121"/>
      <c r="H151" s="121" t="s">
        <v>814</v>
      </c>
      <c r="I151" s="121" t="s">
        <v>804</v>
      </c>
      <c r="J151" s="121"/>
      <c r="K151" s="121"/>
      <c r="L151" s="121"/>
      <c r="M151" s="121" t="s">
        <v>811</v>
      </c>
      <c r="N151" s="121"/>
      <c r="O151" s="206" t="s">
        <v>805</v>
      </c>
      <c r="P151" t="str">
        <f t="shared" si="2"/>
        <v>64.000282 -138.59557</v>
      </c>
    </row>
    <row r="152" spans="1:16" x14ac:dyDescent="0.2">
      <c r="A152" s="125" t="s">
        <v>1182</v>
      </c>
      <c r="B152" s="121" t="s">
        <v>1183</v>
      </c>
      <c r="C152" s="121" t="s">
        <v>817</v>
      </c>
      <c r="D152" s="126">
        <v>63.489669999999997</v>
      </c>
      <c r="E152" s="126">
        <v>-123.6127</v>
      </c>
      <c r="F152" s="121" t="s">
        <v>829</v>
      </c>
      <c r="G152" s="121" t="s">
        <v>822</v>
      </c>
      <c r="H152" s="121" t="s">
        <v>814</v>
      </c>
      <c r="I152" s="121" t="s">
        <v>804</v>
      </c>
      <c r="J152" s="127" t="s">
        <v>914</v>
      </c>
      <c r="K152" s="127">
        <v>13</v>
      </c>
      <c r="L152" s="121"/>
      <c r="M152" s="121"/>
      <c r="N152" s="121"/>
      <c r="O152" s="246" t="s">
        <v>825</v>
      </c>
      <c r="P152" t="str">
        <f t="shared" si="2"/>
        <v>63.48967 -123.6127</v>
      </c>
    </row>
    <row r="153" spans="1:16" x14ac:dyDescent="0.2">
      <c r="A153" s="125" t="s">
        <v>1184</v>
      </c>
      <c r="B153" s="121"/>
      <c r="C153" s="121" t="s">
        <v>801</v>
      </c>
      <c r="D153" s="126">
        <v>67.566389000000001</v>
      </c>
      <c r="E153" s="126">
        <v>-139.868889</v>
      </c>
      <c r="F153" s="121"/>
      <c r="G153" s="121"/>
      <c r="H153" s="121"/>
      <c r="I153" s="121" t="s">
        <v>943</v>
      </c>
      <c r="J153" s="121"/>
      <c r="K153" s="121"/>
      <c r="L153" s="121" t="s">
        <v>811</v>
      </c>
      <c r="M153" s="121"/>
      <c r="N153" s="121"/>
      <c r="O153" s="206" t="s">
        <v>805</v>
      </c>
      <c r="P153" t="str">
        <f t="shared" si="2"/>
        <v>67.566389 -139.868889</v>
      </c>
    </row>
    <row r="154" spans="1:16" x14ac:dyDescent="0.2">
      <c r="A154" s="119" t="s">
        <v>1185</v>
      </c>
      <c r="B154" s="121" t="s">
        <v>1186</v>
      </c>
      <c r="C154" s="121" t="s">
        <v>801</v>
      </c>
      <c r="D154" s="124">
        <v>67.634438000000003</v>
      </c>
      <c r="E154" s="123">
        <v>-139.69640000000001</v>
      </c>
      <c r="F154" s="121" t="s">
        <v>810</v>
      </c>
      <c r="G154" s="121"/>
      <c r="H154" s="121" t="s">
        <v>823</v>
      </c>
      <c r="I154" s="121" t="s">
        <v>804</v>
      </c>
      <c r="J154" s="121"/>
      <c r="K154" s="121"/>
      <c r="L154" s="121"/>
      <c r="M154" s="121" t="s">
        <v>811</v>
      </c>
      <c r="N154" s="121"/>
      <c r="O154" s="206" t="s">
        <v>805</v>
      </c>
      <c r="P154" t="str">
        <f t="shared" si="2"/>
        <v>67.634438 -139.6964</v>
      </c>
    </row>
    <row r="155" spans="1:16" x14ac:dyDescent="0.2">
      <c r="A155" s="125" t="s">
        <v>1187</v>
      </c>
      <c r="B155" s="120" t="s">
        <v>1188</v>
      </c>
      <c r="C155" s="121" t="s">
        <v>801</v>
      </c>
      <c r="D155" s="123">
        <v>65.362499999999997</v>
      </c>
      <c r="E155" s="123">
        <v>-138.2972</v>
      </c>
      <c r="F155" s="121" t="s">
        <v>810</v>
      </c>
      <c r="G155" s="121"/>
      <c r="H155" s="121" t="s">
        <v>830</v>
      </c>
      <c r="I155" s="121" t="s">
        <v>804</v>
      </c>
      <c r="J155" s="121"/>
      <c r="K155" s="121"/>
      <c r="L155" s="121"/>
      <c r="M155" s="121"/>
      <c r="N155" s="121" t="s">
        <v>811</v>
      </c>
      <c r="O155" s="206" t="s">
        <v>805</v>
      </c>
      <c r="P155" t="str">
        <f t="shared" si="2"/>
        <v>65.3625 -138.2972</v>
      </c>
    </row>
    <row r="156" spans="1:16" x14ac:dyDescent="0.2">
      <c r="A156" s="125" t="s">
        <v>1189</v>
      </c>
      <c r="B156" s="121" t="s">
        <v>1190</v>
      </c>
      <c r="C156" s="121" t="s">
        <v>817</v>
      </c>
      <c r="D156" s="126">
        <v>65.445580000000007</v>
      </c>
      <c r="E156" s="126">
        <v>-127.3686</v>
      </c>
      <c r="F156" s="121" t="s">
        <v>821</v>
      </c>
      <c r="G156" s="121" t="s">
        <v>822</v>
      </c>
      <c r="H156" s="121" t="s">
        <v>814</v>
      </c>
      <c r="I156" s="121" t="s">
        <v>804</v>
      </c>
      <c r="J156" s="127" t="s">
        <v>914</v>
      </c>
      <c r="K156" s="127">
        <v>13</v>
      </c>
      <c r="L156" s="121"/>
      <c r="M156" s="121"/>
      <c r="N156" s="121"/>
      <c r="O156" s="246" t="s">
        <v>825</v>
      </c>
      <c r="P156" t="str">
        <f t="shared" si="2"/>
        <v>65.44558 -127.3686</v>
      </c>
    </row>
    <row r="157" spans="1:16" x14ac:dyDescent="0.2">
      <c r="A157" s="125" t="s">
        <v>1191</v>
      </c>
      <c r="B157" s="121" t="s">
        <v>1192</v>
      </c>
      <c r="C157" s="121" t="s">
        <v>817</v>
      </c>
      <c r="D157" s="126">
        <v>59.11806</v>
      </c>
      <c r="E157" s="126">
        <v>-112.43689999999999</v>
      </c>
      <c r="F157" s="121" t="s">
        <v>829</v>
      </c>
      <c r="G157" s="121" t="s">
        <v>882</v>
      </c>
      <c r="H157" s="121" t="s">
        <v>823</v>
      </c>
      <c r="I157" s="121" t="s">
        <v>804</v>
      </c>
      <c r="J157" s="127" t="s">
        <v>989</v>
      </c>
      <c r="K157" s="127">
        <v>59</v>
      </c>
      <c r="L157" s="121"/>
      <c r="M157" s="121"/>
      <c r="N157" s="121"/>
      <c r="O157" s="206" t="s">
        <v>1193</v>
      </c>
      <c r="P157" t="str">
        <f t="shared" si="2"/>
        <v>59.11806 -112.4369</v>
      </c>
    </row>
    <row r="158" spans="1:16" x14ac:dyDescent="0.2">
      <c r="A158" s="119" t="s">
        <v>1194</v>
      </c>
      <c r="B158" s="121" t="s">
        <v>1195</v>
      </c>
      <c r="C158" s="121" t="s">
        <v>801</v>
      </c>
      <c r="D158" s="124">
        <v>65.894440000000003</v>
      </c>
      <c r="E158" s="123">
        <v>-136.03889000000001</v>
      </c>
      <c r="F158" s="121" t="s">
        <v>810</v>
      </c>
      <c r="G158" s="121"/>
      <c r="H158" s="121" t="s">
        <v>823</v>
      </c>
      <c r="I158" s="121" t="s">
        <v>804</v>
      </c>
      <c r="J158" s="121"/>
      <c r="K158" s="121"/>
      <c r="L158" s="121" t="s">
        <v>811</v>
      </c>
      <c r="M158" s="121"/>
      <c r="N158" s="121" t="s">
        <v>811</v>
      </c>
      <c r="O158" s="206" t="s">
        <v>805</v>
      </c>
      <c r="P158" t="str">
        <f t="shared" si="2"/>
        <v>65.89444 -136.03889</v>
      </c>
    </row>
    <row r="159" spans="1:16" x14ac:dyDescent="0.2">
      <c r="A159" s="125" t="s">
        <v>1196</v>
      </c>
      <c r="B159" s="121" t="s">
        <v>1197</v>
      </c>
      <c r="C159" s="121" t="s">
        <v>817</v>
      </c>
      <c r="D159" s="126">
        <v>67.258889999999994</v>
      </c>
      <c r="E159" s="126">
        <v>-134.8888</v>
      </c>
      <c r="F159" s="121" t="s">
        <v>829</v>
      </c>
      <c r="G159" s="121" t="s">
        <v>822</v>
      </c>
      <c r="H159" s="121" t="s">
        <v>814</v>
      </c>
      <c r="I159" s="121" t="s">
        <v>804</v>
      </c>
      <c r="J159" s="127" t="s">
        <v>824</v>
      </c>
      <c r="K159" s="127">
        <v>49</v>
      </c>
      <c r="L159" s="121"/>
      <c r="M159" s="121"/>
      <c r="N159" s="121"/>
      <c r="O159" s="246" t="s">
        <v>825</v>
      </c>
      <c r="P159" t="str">
        <f t="shared" si="2"/>
        <v>67.25889 -134.8888</v>
      </c>
    </row>
    <row r="160" spans="1:16" x14ac:dyDescent="0.2">
      <c r="A160" s="125" t="s">
        <v>1198</v>
      </c>
      <c r="B160" s="121" t="s">
        <v>1199</v>
      </c>
      <c r="C160" s="121" t="s">
        <v>817</v>
      </c>
      <c r="D160" s="126">
        <v>67.635419999999996</v>
      </c>
      <c r="E160" s="126">
        <v>-134.6523</v>
      </c>
      <c r="F160" s="121" t="s">
        <v>1009</v>
      </c>
      <c r="G160" s="121" t="s">
        <v>822</v>
      </c>
      <c r="H160" s="121" t="s">
        <v>814</v>
      </c>
      <c r="I160" s="121" t="s">
        <v>804</v>
      </c>
      <c r="J160" s="127" t="s">
        <v>1034</v>
      </c>
      <c r="K160" s="127">
        <v>21</v>
      </c>
      <c r="L160" s="121"/>
      <c r="M160" s="121"/>
      <c r="N160" s="121"/>
      <c r="O160" s="246" t="s">
        <v>825</v>
      </c>
      <c r="P160" t="str">
        <f t="shared" si="2"/>
        <v>67.63542 -134.6523</v>
      </c>
    </row>
    <row r="161" spans="1:16" x14ac:dyDescent="0.2">
      <c r="A161" s="125" t="s">
        <v>1200</v>
      </c>
      <c r="B161" s="120" t="s">
        <v>1201</v>
      </c>
      <c r="C161" s="121" t="s">
        <v>801</v>
      </c>
      <c r="D161" s="123">
        <v>61.986671000000001</v>
      </c>
      <c r="E161" s="123">
        <v>-132.44833</v>
      </c>
      <c r="F161" s="121" t="s">
        <v>1202</v>
      </c>
      <c r="G161" s="121"/>
      <c r="H161" s="121" t="s">
        <v>830</v>
      </c>
      <c r="I161" s="121" t="s">
        <v>804</v>
      </c>
      <c r="J161" s="121"/>
      <c r="K161" s="121"/>
      <c r="L161" s="121"/>
      <c r="M161" s="121"/>
      <c r="N161" s="121"/>
      <c r="O161" s="206" t="s">
        <v>805</v>
      </c>
      <c r="P161" t="str">
        <f t="shared" si="2"/>
        <v>61.986671 -132.44833</v>
      </c>
    </row>
    <row r="162" spans="1:16" x14ac:dyDescent="0.2">
      <c r="A162" s="125" t="s">
        <v>1203</v>
      </c>
      <c r="B162" s="121" t="s">
        <v>1204</v>
      </c>
      <c r="C162" s="121" t="s">
        <v>801</v>
      </c>
      <c r="D162" s="126">
        <v>62.030560000000001</v>
      </c>
      <c r="E162" s="126">
        <v>-130.60278</v>
      </c>
      <c r="F162" s="121"/>
      <c r="G162" s="121"/>
      <c r="H162" s="121"/>
      <c r="I162" s="121" t="s">
        <v>943</v>
      </c>
      <c r="J162" s="121"/>
      <c r="K162" s="121"/>
      <c r="L162" s="121"/>
      <c r="M162" s="121" t="s">
        <v>811</v>
      </c>
      <c r="N162" s="121"/>
      <c r="O162" s="206" t="s">
        <v>805</v>
      </c>
      <c r="P162" t="str">
        <f t="shared" si="2"/>
        <v>62.03056 -130.60278</v>
      </c>
    </row>
    <row r="163" spans="1:16" x14ac:dyDescent="0.2">
      <c r="A163" s="119" t="s">
        <v>1205</v>
      </c>
      <c r="B163" s="121" t="s">
        <v>1206</v>
      </c>
      <c r="C163" s="121" t="s">
        <v>801</v>
      </c>
      <c r="D163" s="124">
        <v>62.829720000000002</v>
      </c>
      <c r="E163" s="123">
        <v>-136.58056999999999</v>
      </c>
      <c r="F163" s="121" t="s">
        <v>879</v>
      </c>
      <c r="G163" s="121"/>
      <c r="H163" s="121" t="s">
        <v>823</v>
      </c>
      <c r="I163" s="121" t="s">
        <v>804</v>
      </c>
      <c r="J163" s="121"/>
      <c r="K163" s="121"/>
      <c r="L163" s="121"/>
      <c r="M163" s="121"/>
      <c r="N163" s="121"/>
      <c r="O163" s="206" t="s">
        <v>805</v>
      </c>
      <c r="P163" t="str">
        <f t="shared" si="2"/>
        <v>62.82972 -136.58057</v>
      </c>
    </row>
    <row r="164" spans="1:16" x14ac:dyDescent="0.2">
      <c r="A164" s="119" t="s">
        <v>1207</v>
      </c>
      <c r="B164" s="120" t="s">
        <v>1208</v>
      </c>
      <c r="C164" s="121" t="s">
        <v>801</v>
      </c>
      <c r="D164" s="122">
        <v>62.222220999999998</v>
      </c>
      <c r="E164" s="123">
        <v>-133.37778</v>
      </c>
      <c r="F164" s="121" t="s">
        <v>810</v>
      </c>
      <c r="G164" s="121"/>
      <c r="H164" s="121" t="s">
        <v>814</v>
      </c>
      <c r="I164" s="121" t="s">
        <v>804</v>
      </c>
      <c r="J164" s="121"/>
      <c r="K164" s="121"/>
      <c r="L164" s="121"/>
      <c r="M164" s="121"/>
      <c r="N164" s="121"/>
      <c r="O164" s="206" t="s">
        <v>805</v>
      </c>
      <c r="P164" t="str">
        <f t="shared" si="2"/>
        <v>62.222221 -133.37778</v>
      </c>
    </row>
    <row r="165" spans="1:16" ht="15" x14ac:dyDescent="0.25">
      <c r="A165" s="119" t="s">
        <v>1209</v>
      </c>
      <c r="B165" s="120"/>
      <c r="C165" s="121"/>
      <c r="D165" s="249">
        <v>65.488169999999997</v>
      </c>
      <c r="E165" s="249">
        <v>-93.45917</v>
      </c>
      <c r="F165" s="121"/>
      <c r="G165" s="121"/>
      <c r="H165" s="121"/>
      <c r="I165" s="121"/>
      <c r="J165" s="121"/>
      <c r="K165" s="121"/>
      <c r="L165" s="121"/>
      <c r="M165" s="121"/>
      <c r="N165" s="121" t="s">
        <v>811</v>
      </c>
    </row>
    <row r="166" spans="1:16" x14ac:dyDescent="0.2">
      <c r="A166" s="119" t="s">
        <v>1210</v>
      </c>
      <c r="B166" s="121"/>
      <c r="C166" s="121" t="s">
        <v>817</v>
      </c>
      <c r="D166" s="126">
        <v>65.417749999999998</v>
      </c>
      <c r="E166" s="126">
        <v>-114.03619399999999</v>
      </c>
      <c r="F166" s="121"/>
      <c r="G166" s="121"/>
      <c r="H166" s="121"/>
      <c r="I166" s="121" t="s">
        <v>943</v>
      </c>
      <c r="J166" s="121"/>
      <c r="K166" s="121"/>
      <c r="L166" s="121" t="s">
        <v>811</v>
      </c>
      <c r="M166" s="121"/>
      <c r="N166" s="121" t="s">
        <v>811</v>
      </c>
      <c r="O166" s="246" t="s">
        <v>825</v>
      </c>
      <c r="P166" t="str">
        <f t="shared" si="2"/>
        <v>65.41775 -114.036194</v>
      </c>
    </row>
    <row r="167" spans="1:16" x14ac:dyDescent="0.2">
      <c r="A167" s="119" t="s">
        <v>1211</v>
      </c>
      <c r="B167" s="121" t="s">
        <v>1212</v>
      </c>
      <c r="C167" s="121" t="s">
        <v>817</v>
      </c>
      <c r="D167" s="126">
        <v>65.404439999999994</v>
      </c>
      <c r="E167" s="126">
        <v>-113.99491999999999</v>
      </c>
      <c r="F167" s="121"/>
      <c r="G167" s="121"/>
      <c r="H167" s="121"/>
      <c r="I167" s="121" t="s">
        <v>804</v>
      </c>
      <c r="J167" s="121"/>
      <c r="K167" s="121"/>
      <c r="L167" s="121"/>
      <c r="M167" s="121"/>
      <c r="N167" s="121"/>
      <c r="O167" s="246" t="s">
        <v>825</v>
      </c>
    </row>
    <row r="168" spans="1:16" x14ac:dyDescent="0.2">
      <c r="A168" s="125" t="s">
        <v>1213</v>
      </c>
      <c r="B168" s="121" t="s">
        <v>1214</v>
      </c>
      <c r="C168" s="121" t="s">
        <v>801</v>
      </c>
      <c r="D168" s="126">
        <v>67.440278000000006</v>
      </c>
      <c r="E168" s="126">
        <v>-137.78361100000001</v>
      </c>
      <c r="F168" s="121"/>
      <c r="G168" s="121"/>
      <c r="H168" s="121"/>
      <c r="I168" s="121" t="s">
        <v>943</v>
      </c>
      <c r="J168" s="121"/>
      <c r="K168" s="121"/>
      <c r="L168" s="121" t="s">
        <v>811</v>
      </c>
      <c r="M168" s="121"/>
      <c r="N168" s="121"/>
      <c r="O168" s="206" t="s">
        <v>805</v>
      </c>
      <c r="P168" t="str">
        <f t="shared" si="2"/>
        <v>67.440278 -137.783611</v>
      </c>
    </row>
    <row r="169" spans="1:16" x14ac:dyDescent="0.2">
      <c r="A169" s="125" t="s">
        <v>1215</v>
      </c>
      <c r="B169" s="120" t="s">
        <v>1216</v>
      </c>
      <c r="C169" s="121" t="s">
        <v>801</v>
      </c>
      <c r="D169" s="123">
        <v>67.568282999999994</v>
      </c>
      <c r="E169" s="123">
        <v>-139.83434</v>
      </c>
      <c r="F169" s="121" t="s">
        <v>1063</v>
      </c>
      <c r="G169" s="121"/>
      <c r="H169" s="121" t="s">
        <v>830</v>
      </c>
      <c r="I169" s="121" t="s">
        <v>804</v>
      </c>
      <c r="J169" s="121"/>
      <c r="K169" s="121"/>
      <c r="L169" s="121"/>
      <c r="M169" s="121"/>
      <c r="N169" s="121"/>
      <c r="O169" s="206" t="s">
        <v>805</v>
      </c>
      <c r="P169" t="str">
        <f t="shared" si="2"/>
        <v>67.568283 -139.83434</v>
      </c>
    </row>
    <row r="170" spans="1:16" x14ac:dyDescent="0.2">
      <c r="A170" s="119" t="s">
        <v>1217</v>
      </c>
      <c r="B170" s="121" t="s">
        <v>1218</v>
      </c>
      <c r="C170" s="121" t="s">
        <v>801</v>
      </c>
      <c r="D170" s="124">
        <v>67.424171000000001</v>
      </c>
      <c r="E170" s="123">
        <v>-140.89111</v>
      </c>
      <c r="F170" s="121" t="s">
        <v>810</v>
      </c>
      <c r="G170" s="121"/>
      <c r="H170" s="121" t="s">
        <v>823</v>
      </c>
      <c r="I170" s="121" t="s">
        <v>804</v>
      </c>
      <c r="J170" s="121"/>
      <c r="K170" s="121"/>
      <c r="L170" s="121" t="s">
        <v>811</v>
      </c>
      <c r="M170" s="121"/>
      <c r="N170" s="121"/>
      <c r="O170" s="206" t="s">
        <v>805</v>
      </c>
      <c r="P170" t="str">
        <f t="shared" si="2"/>
        <v>67.424171 -140.89111</v>
      </c>
    </row>
    <row r="171" spans="1:16" x14ac:dyDescent="0.2">
      <c r="A171" s="125" t="s">
        <v>1219</v>
      </c>
      <c r="B171" s="121" t="s">
        <v>1220</v>
      </c>
      <c r="C171" s="121" t="s">
        <v>817</v>
      </c>
      <c r="D171" s="126">
        <v>61.558329999999998</v>
      </c>
      <c r="E171" s="126">
        <v>-124.8125</v>
      </c>
      <c r="F171" s="121" t="s">
        <v>829</v>
      </c>
      <c r="G171" s="121" t="s">
        <v>822</v>
      </c>
      <c r="H171" s="121" t="s">
        <v>1221</v>
      </c>
      <c r="I171" s="121" t="s">
        <v>804</v>
      </c>
      <c r="J171" s="127" t="s">
        <v>883</v>
      </c>
      <c r="K171" s="127">
        <v>20</v>
      </c>
      <c r="L171" s="121"/>
      <c r="M171" s="121"/>
      <c r="N171" s="121"/>
      <c r="O171" s="246" t="s">
        <v>825</v>
      </c>
      <c r="P171" t="str">
        <f t="shared" si="2"/>
        <v>61.55833 -124.8125</v>
      </c>
    </row>
    <row r="172" spans="1:16" x14ac:dyDescent="0.2">
      <c r="A172" s="125" t="s">
        <v>1222</v>
      </c>
      <c r="B172" s="121" t="s">
        <v>1223</v>
      </c>
      <c r="C172" s="121" t="s">
        <v>817</v>
      </c>
      <c r="D172" s="126">
        <v>62.583640000000003</v>
      </c>
      <c r="E172" s="126">
        <v>-113.9735</v>
      </c>
      <c r="F172" s="121" t="s">
        <v>871</v>
      </c>
      <c r="G172" s="121" t="s">
        <v>882</v>
      </c>
      <c r="H172" s="121" t="s">
        <v>823</v>
      </c>
      <c r="I172" s="121" t="s">
        <v>804</v>
      </c>
      <c r="J172" s="127" t="s">
        <v>1224</v>
      </c>
      <c r="K172" s="127">
        <v>23</v>
      </c>
      <c r="L172" s="121"/>
      <c r="M172" s="121"/>
      <c r="N172" s="121"/>
      <c r="O172" s="206" t="s">
        <v>825</v>
      </c>
      <c r="P172" t="str">
        <f t="shared" si="2"/>
        <v>62.58364 -113.9735</v>
      </c>
    </row>
    <row r="173" spans="1:16" x14ac:dyDescent="0.2">
      <c r="A173" s="125" t="s">
        <v>1225</v>
      </c>
      <c r="B173" s="121" t="s">
        <v>1226</v>
      </c>
      <c r="C173" s="121" t="s">
        <v>817</v>
      </c>
      <c r="D173" s="126">
        <v>62.545470000000002</v>
      </c>
      <c r="E173" s="126">
        <v>-114.1635</v>
      </c>
      <c r="F173" s="121" t="s">
        <v>871</v>
      </c>
      <c r="G173" s="121" t="s">
        <v>882</v>
      </c>
      <c r="H173" s="121" t="s">
        <v>823</v>
      </c>
      <c r="I173" s="121" t="s">
        <v>804</v>
      </c>
      <c r="J173" s="127" t="s">
        <v>1227</v>
      </c>
      <c r="K173" s="127">
        <v>34</v>
      </c>
      <c r="L173" s="121"/>
      <c r="M173" s="121"/>
      <c r="N173" s="121"/>
      <c r="O173" s="206" t="s">
        <v>825</v>
      </c>
      <c r="P173" t="str">
        <f t="shared" si="2"/>
        <v>62.54547 -114.1635</v>
      </c>
    </row>
    <row r="174" spans="1:16" x14ac:dyDescent="0.2">
      <c r="A174" s="119" t="s">
        <v>1228</v>
      </c>
      <c r="B174" s="120" t="s">
        <v>1229</v>
      </c>
      <c r="C174" s="121" t="s">
        <v>801</v>
      </c>
      <c r="D174" s="122">
        <v>60.204169999999998</v>
      </c>
      <c r="E174" s="123">
        <v>-129.55000000000001</v>
      </c>
      <c r="F174" s="121" t="s">
        <v>810</v>
      </c>
      <c r="G174" s="121"/>
      <c r="H174" s="121" t="s">
        <v>814</v>
      </c>
      <c r="I174" s="121" t="s">
        <v>804</v>
      </c>
      <c r="J174" s="121"/>
      <c r="K174" s="121"/>
      <c r="L174" s="121"/>
      <c r="M174" s="121"/>
      <c r="N174" s="121"/>
      <c r="O174" s="206" t="s">
        <v>805</v>
      </c>
      <c r="P174" t="str">
        <f t="shared" si="2"/>
        <v>60.20417 -129.55</v>
      </c>
    </row>
    <row r="175" spans="1:16" x14ac:dyDescent="0.2">
      <c r="A175" s="125" t="s">
        <v>1230</v>
      </c>
      <c r="B175" s="131" t="s">
        <v>1231</v>
      </c>
      <c r="C175" s="121" t="s">
        <v>817</v>
      </c>
      <c r="D175" s="126">
        <v>67.683970000000002</v>
      </c>
      <c r="E175" s="132">
        <v>-135.743056</v>
      </c>
      <c r="F175" s="121" t="s">
        <v>829</v>
      </c>
      <c r="G175" s="121" t="s">
        <v>822</v>
      </c>
      <c r="H175" s="121" t="s">
        <v>830</v>
      </c>
      <c r="I175" s="121" t="s">
        <v>804</v>
      </c>
      <c r="J175" s="127" t="s">
        <v>1232</v>
      </c>
      <c r="K175" s="127">
        <v>12</v>
      </c>
      <c r="L175" s="121"/>
      <c r="M175" s="121"/>
      <c r="N175" s="121"/>
      <c r="O175" s="246" t="s">
        <v>825</v>
      </c>
      <c r="P175" t="str">
        <f t="shared" si="2"/>
        <v>67.68397 -135.743056</v>
      </c>
    </row>
    <row r="176" spans="1:16" x14ac:dyDescent="0.2">
      <c r="A176" s="125" t="s">
        <v>1233</v>
      </c>
      <c r="B176" s="121" t="s">
        <v>1234</v>
      </c>
      <c r="C176" s="121" t="s">
        <v>817</v>
      </c>
      <c r="D176" s="126">
        <v>63.923499999999997</v>
      </c>
      <c r="E176" s="126">
        <v>-125.2966</v>
      </c>
      <c r="F176" s="121" t="s">
        <v>1235</v>
      </c>
      <c r="G176" s="121" t="s">
        <v>822</v>
      </c>
      <c r="H176" s="121" t="s">
        <v>823</v>
      </c>
      <c r="I176" s="121" t="s">
        <v>804</v>
      </c>
      <c r="J176" s="127" t="s">
        <v>876</v>
      </c>
      <c r="K176" s="127">
        <v>43</v>
      </c>
      <c r="L176" s="121"/>
      <c r="M176" s="121"/>
      <c r="N176" s="121"/>
      <c r="O176" s="246" t="s">
        <v>825</v>
      </c>
      <c r="P176" t="str">
        <f t="shared" si="2"/>
        <v>63.9235 -125.2966</v>
      </c>
    </row>
    <row r="177" spans="1:16" x14ac:dyDescent="0.2">
      <c r="A177" s="125" t="s">
        <v>1236</v>
      </c>
      <c r="B177" s="121"/>
      <c r="C177" s="121" t="s">
        <v>817</v>
      </c>
      <c r="D177" s="126">
        <v>62.71808</v>
      </c>
      <c r="E177" s="126">
        <v>-109.16336</v>
      </c>
      <c r="F177" s="121"/>
      <c r="G177" s="121"/>
      <c r="H177" s="121"/>
      <c r="I177" s="121"/>
      <c r="J177" s="127"/>
      <c r="K177" s="127"/>
      <c r="L177" s="121"/>
      <c r="M177" s="121"/>
      <c r="N177" s="121" t="s">
        <v>811</v>
      </c>
      <c r="O177" s="246" t="s">
        <v>825</v>
      </c>
      <c r="P177" t="str">
        <f t="shared" si="2"/>
        <v>62.71808 -109.16336</v>
      </c>
    </row>
    <row r="178" spans="1:16" x14ac:dyDescent="0.2">
      <c r="A178" s="125" t="s">
        <v>1237</v>
      </c>
      <c r="B178" s="121" t="s">
        <v>1238</v>
      </c>
      <c r="C178" s="121" t="s">
        <v>817</v>
      </c>
      <c r="D178" s="126">
        <v>67.753559999999993</v>
      </c>
      <c r="E178" s="126">
        <v>-133.86259999999999</v>
      </c>
      <c r="F178" s="121" t="s">
        <v>829</v>
      </c>
      <c r="G178" s="121" t="s">
        <v>882</v>
      </c>
      <c r="H178" s="121" t="s">
        <v>823</v>
      </c>
      <c r="I178" s="121" t="s">
        <v>804</v>
      </c>
      <c r="J178" s="127" t="s">
        <v>1239</v>
      </c>
      <c r="K178" s="127">
        <v>45</v>
      </c>
      <c r="L178" s="121"/>
      <c r="M178" s="121"/>
      <c r="N178" s="121"/>
      <c r="O178" s="246" t="s">
        <v>825</v>
      </c>
      <c r="P178" t="str">
        <f t="shared" si="2"/>
        <v>67.75356 -133.8626</v>
      </c>
    </row>
    <row r="179" spans="1:16" x14ac:dyDescent="0.2">
      <c r="A179" s="125" t="s">
        <v>1240</v>
      </c>
      <c r="B179" s="121" t="s">
        <v>1241</v>
      </c>
      <c r="C179" s="121" t="s">
        <v>817</v>
      </c>
      <c r="D179" s="126">
        <v>62.47972</v>
      </c>
      <c r="E179" s="126">
        <v>-123.4331</v>
      </c>
      <c r="F179" s="121" t="s">
        <v>829</v>
      </c>
      <c r="G179" s="121" t="s">
        <v>822</v>
      </c>
      <c r="H179" s="121" t="s">
        <v>823</v>
      </c>
      <c r="I179" s="121" t="s">
        <v>804</v>
      </c>
      <c r="J179" s="127" t="s">
        <v>883</v>
      </c>
      <c r="K179" s="127">
        <v>44</v>
      </c>
      <c r="L179" s="121"/>
      <c r="M179" s="121"/>
      <c r="N179" s="121"/>
      <c r="O179" s="246" t="s">
        <v>825</v>
      </c>
      <c r="P179" t="str">
        <f t="shared" si="2"/>
        <v>62.47972 -123.4331</v>
      </c>
    </row>
    <row r="180" spans="1:16" x14ac:dyDescent="0.2">
      <c r="A180" s="119" t="s">
        <v>1242</v>
      </c>
      <c r="B180" s="120" t="s">
        <v>1243</v>
      </c>
      <c r="C180" s="121" t="s">
        <v>801</v>
      </c>
      <c r="D180" s="122">
        <v>61.988608999999997</v>
      </c>
      <c r="E180" s="123">
        <v>-132.4075</v>
      </c>
      <c r="F180" s="121" t="s">
        <v>810</v>
      </c>
      <c r="G180" s="121"/>
      <c r="H180" s="121" t="s">
        <v>814</v>
      </c>
      <c r="I180" s="121" t="s">
        <v>804</v>
      </c>
      <c r="J180" s="121"/>
      <c r="K180" s="121"/>
      <c r="L180" s="121"/>
      <c r="M180" s="121" t="s">
        <v>811</v>
      </c>
      <c r="N180" s="121"/>
      <c r="O180" s="206" t="s">
        <v>805</v>
      </c>
      <c r="P180" t="str">
        <f t="shared" si="2"/>
        <v>61.988609 -132.4075</v>
      </c>
    </row>
    <row r="181" spans="1:16" x14ac:dyDescent="0.2">
      <c r="A181" s="133" t="s">
        <v>1244</v>
      </c>
      <c r="B181" s="121" t="s">
        <v>1245</v>
      </c>
      <c r="C181" s="121" t="s">
        <v>828</v>
      </c>
      <c r="D181" s="128">
        <v>81.794169999999994</v>
      </c>
      <c r="E181" s="128">
        <v>-70.440280000000001</v>
      </c>
      <c r="F181" s="121" t="s">
        <v>821</v>
      </c>
      <c r="G181" s="120" t="s">
        <v>822</v>
      </c>
      <c r="H181" s="121" t="s">
        <v>1246</v>
      </c>
      <c r="I181" s="121" t="s">
        <v>804</v>
      </c>
      <c r="J181" s="121"/>
      <c r="K181" s="121"/>
      <c r="L181" s="121"/>
      <c r="M181" s="121"/>
      <c r="N181" s="121"/>
      <c r="O181" s="246" t="s">
        <v>825</v>
      </c>
      <c r="P181" t="str">
        <f t="shared" si="2"/>
        <v>81.79417 -70.44028</v>
      </c>
    </row>
    <row r="182" spans="1:16" x14ac:dyDescent="0.2">
      <c r="A182" s="125" t="s">
        <v>1247</v>
      </c>
      <c r="B182" s="121" t="s">
        <v>1248</v>
      </c>
      <c r="C182" s="121" t="s">
        <v>817</v>
      </c>
      <c r="D182" s="126">
        <v>61.416310000000003</v>
      </c>
      <c r="E182" s="126">
        <v>-121.4563</v>
      </c>
      <c r="F182" s="121" t="s">
        <v>829</v>
      </c>
      <c r="G182" s="121" t="s">
        <v>882</v>
      </c>
      <c r="H182" s="121" t="s">
        <v>823</v>
      </c>
      <c r="I182" s="121" t="s">
        <v>804</v>
      </c>
      <c r="J182" s="127" t="s">
        <v>938</v>
      </c>
      <c r="K182" s="127">
        <v>24</v>
      </c>
      <c r="L182" s="121"/>
      <c r="M182" s="121"/>
      <c r="N182" s="121"/>
      <c r="O182" s="246" t="s">
        <v>825</v>
      </c>
      <c r="P182" t="str">
        <f t="shared" si="2"/>
        <v>61.41631 -121.4563</v>
      </c>
    </row>
    <row r="183" spans="1:16" x14ac:dyDescent="0.2">
      <c r="A183" s="119" t="s">
        <v>1249</v>
      </c>
      <c r="B183" s="120" t="s">
        <v>1250</v>
      </c>
      <c r="C183" s="121" t="s">
        <v>801</v>
      </c>
      <c r="D183" s="122">
        <v>61.535998999999997</v>
      </c>
      <c r="E183" s="123">
        <v>-137.59049999999999</v>
      </c>
      <c r="F183" s="121" t="s">
        <v>802</v>
      </c>
      <c r="G183" s="121"/>
      <c r="H183" s="121" t="s">
        <v>803</v>
      </c>
      <c r="I183" s="121" t="s">
        <v>804</v>
      </c>
      <c r="J183" s="121"/>
      <c r="K183" s="121"/>
      <c r="L183" s="121"/>
      <c r="M183" s="121"/>
      <c r="N183" s="121"/>
      <c r="O183" s="206" t="s">
        <v>805</v>
      </c>
      <c r="P183" t="str">
        <f t="shared" si="2"/>
        <v>61.535999 -137.5905</v>
      </c>
    </row>
    <row r="184" spans="1:16" x14ac:dyDescent="0.2">
      <c r="A184" s="119" t="s">
        <v>1251</v>
      </c>
      <c r="B184" s="120" t="s">
        <v>1252</v>
      </c>
      <c r="C184" s="121" t="s">
        <v>801</v>
      </c>
      <c r="D184" s="122">
        <v>61.56044</v>
      </c>
      <c r="E184" s="123">
        <v>-137.53738000000001</v>
      </c>
      <c r="F184" s="121" t="s">
        <v>810</v>
      </c>
      <c r="G184" s="121"/>
      <c r="H184" s="121" t="s">
        <v>803</v>
      </c>
      <c r="I184" s="121" t="s">
        <v>804</v>
      </c>
      <c r="J184" s="121"/>
      <c r="K184" s="121"/>
      <c r="L184" s="121"/>
      <c r="M184" s="121"/>
      <c r="N184" s="121"/>
      <c r="O184" s="206" t="s">
        <v>805</v>
      </c>
      <c r="P184" t="str">
        <f t="shared" si="2"/>
        <v>61.56044 -137.53738</v>
      </c>
    </row>
    <row r="185" spans="1:16" x14ac:dyDescent="0.2">
      <c r="A185" s="125" t="s">
        <v>1253</v>
      </c>
      <c r="B185" s="120" t="s">
        <v>1254</v>
      </c>
      <c r="C185" s="121" t="s">
        <v>801</v>
      </c>
      <c r="D185" s="123">
        <v>60.784700000000001</v>
      </c>
      <c r="E185" s="123">
        <v>-133.05420000000001</v>
      </c>
      <c r="F185" s="121" t="s">
        <v>810</v>
      </c>
      <c r="G185" s="121"/>
      <c r="H185" s="121" t="s">
        <v>830</v>
      </c>
      <c r="I185" s="121" t="s">
        <v>804</v>
      </c>
      <c r="J185" s="121"/>
      <c r="K185" s="121"/>
      <c r="L185" s="121"/>
      <c r="M185" s="121" t="s">
        <v>811</v>
      </c>
      <c r="N185" s="121"/>
      <c r="O185" s="206" t="s">
        <v>805</v>
      </c>
      <c r="P185" t="str">
        <f t="shared" si="2"/>
        <v>60.7847 -133.0542</v>
      </c>
    </row>
    <row r="186" spans="1:16" x14ac:dyDescent="0.2">
      <c r="A186" s="125" t="s">
        <v>1255</v>
      </c>
      <c r="B186" s="120" t="s">
        <v>1256</v>
      </c>
      <c r="C186" s="121" t="s">
        <v>801</v>
      </c>
      <c r="D186" s="123">
        <v>66.743219999999994</v>
      </c>
      <c r="E186" s="123">
        <v>-136.35592</v>
      </c>
      <c r="F186" s="121" t="s">
        <v>810</v>
      </c>
      <c r="G186" s="121"/>
      <c r="H186" s="121" t="s">
        <v>830</v>
      </c>
      <c r="I186" s="121" t="s">
        <v>804</v>
      </c>
      <c r="J186" s="121"/>
      <c r="K186" s="121"/>
      <c r="L186" s="121"/>
      <c r="M186" s="121"/>
      <c r="N186" s="121"/>
      <c r="O186" s="206" t="s">
        <v>805</v>
      </c>
      <c r="P186" t="str">
        <f t="shared" si="2"/>
        <v>66.74322 -136.35592</v>
      </c>
    </row>
    <row r="187" spans="1:16" x14ac:dyDescent="0.2">
      <c r="A187" s="119" t="s">
        <v>1257</v>
      </c>
      <c r="B187" s="120" t="s">
        <v>1258</v>
      </c>
      <c r="C187" s="121" t="s">
        <v>801</v>
      </c>
      <c r="D187" s="122">
        <v>63.689388000000001</v>
      </c>
      <c r="E187" s="123">
        <v>-140.15993</v>
      </c>
      <c r="F187" s="121" t="s">
        <v>810</v>
      </c>
      <c r="G187" s="121"/>
      <c r="H187" s="121" t="s">
        <v>814</v>
      </c>
      <c r="I187" s="121" t="s">
        <v>804</v>
      </c>
      <c r="J187" s="121"/>
      <c r="K187" s="121"/>
      <c r="L187" s="121"/>
      <c r="M187" s="121" t="s">
        <v>811</v>
      </c>
      <c r="N187" s="121"/>
      <c r="O187" s="206" t="s">
        <v>805</v>
      </c>
      <c r="P187" t="str">
        <f t="shared" si="2"/>
        <v>63.689388 -140.15993</v>
      </c>
    </row>
    <row r="188" spans="1:16" x14ac:dyDescent="0.2">
      <c r="A188" s="125" t="s">
        <v>1259</v>
      </c>
      <c r="B188" s="121" t="s">
        <v>1260</v>
      </c>
      <c r="C188" s="121" t="s">
        <v>817</v>
      </c>
      <c r="D188" s="126">
        <v>59.872219999999999</v>
      </c>
      <c r="E188" s="126">
        <v>-111.58329999999999</v>
      </c>
      <c r="F188" s="121" t="s">
        <v>829</v>
      </c>
      <c r="G188" s="121" t="s">
        <v>882</v>
      </c>
      <c r="H188" s="121" t="s">
        <v>823</v>
      </c>
      <c r="I188" s="121" t="s">
        <v>804</v>
      </c>
      <c r="J188" s="127" t="s">
        <v>1013</v>
      </c>
      <c r="K188" s="127">
        <v>69</v>
      </c>
      <c r="L188" s="121"/>
      <c r="M188" s="121"/>
      <c r="N188" s="121"/>
      <c r="O188" s="246" t="s">
        <v>825</v>
      </c>
      <c r="P188" t="str">
        <f t="shared" si="2"/>
        <v>59.87222 -111.5833</v>
      </c>
    </row>
    <row r="189" spans="1:16" x14ac:dyDescent="0.2">
      <c r="A189" s="125" t="s">
        <v>1261</v>
      </c>
      <c r="B189" s="121" t="s">
        <v>1262</v>
      </c>
      <c r="C189" s="121" t="s">
        <v>837</v>
      </c>
      <c r="D189" s="126">
        <v>59.553330000000003</v>
      </c>
      <c r="E189" s="126">
        <v>-126.4806</v>
      </c>
      <c r="F189" s="121"/>
      <c r="G189" s="121"/>
      <c r="H189" s="121"/>
      <c r="I189" s="121" t="s">
        <v>804</v>
      </c>
      <c r="J189" s="121"/>
      <c r="K189" s="121"/>
      <c r="L189" s="121"/>
      <c r="M189" s="121" t="s">
        <v>811</v>
      </c>
      <c r="N189" s="121"/>
      <c r="O189" s="206" t="s">
        <v>805</v>
      </c>
      <c r="P189" t="str">
        <f t="shared" si="2"/>
        <v>59.55333 -126.4806</v>
      </c>
    </row>
    <row r="190" spans="1:16" x14ac:dyDescent="0.2">
      <c r="A190" s="125" t="s">
        <v>1263</v>
      </c>
      <c r="B190" s="121" t="s">
        <v>1264</v>
      </c>
      <c r="C190" s="121" t="s">
        <v>801</v>
      </c>
      <c r="D190" s="126">
        <v>65.969440000000006</v>
      </c>
      <c r="E190" s="126">
        <v>-134.02778000000001</v>
      </c>
      <c r="F190" s="121"/>
      <c r="G190" s="121"/>
      <c r="H190" s="121"/>
      <c r="I190" s="121" t="s">
        <v>943</v>
      </c>
      <c r="J190" s="121"/>
      <c r="K190" s="121"/>
      <c r="L190" s="121"/>
      <c r="M190" s="121" t="s">
        <v>811</v>
      </c>
      <c r="N190" s="121"/>
      <c r="O190" s="206" t="s">
        <v>805</v>
      </c>
      <c r="P190" t="str">
        <f t="shared" si="2"/>
        <v>65.96944 -134.02778</v>
      </c>
    </row>
    <row r="191" spans="1:16" x14ac:dyDescent="0.2">
      <c r="A191" s="125" t="s">
        <v>1265</v>
      </c>
      <c r="B191" s="121"/>
      <c r="C191" s="121" t="s">
        <v>817</v>
      </c>
      <c r="D191" s="126">
        <v>63.434730000000002</v>
      </c>
      <c r="E191" s="126">
        <v>-116.17976</v>
      </c>
      <c r="F191" s="121"/>
      <c r="G191" s="121"/>
      <c r="H191" s="121"/>
      <c r="I191" s="121"/>
      <c r="J191" s="121"/>
      <c r="K191" s="121"/>
      <c r="L191" s="121"/>
      <c r="M191" s="121"/>
      <c r="N191" s="121" t="s">
        <v>811</v>
      </c>
      <c r="P191" t="str">
        <f t="shared" si="2"/>
        <v>63.43473 -116.17976</v>
      </c>
    </row>
    <row r="192" spans="1:16" x14ac:dyDescent="0.2">
      <c r="A192" s="125" t="s">
        <v>1266</v>
      </c>
      <c r="B192" s="121" t="s">
        <v>1267</v>
      </c>
      <c r="C192" s="121" t="s">
        <v>817</v>
      </c>
      <c r="D192" s="126">
        <v>64.217470000000006</v>
      </c>
      <c r="E192" s="126">
        <v>-114.97</v>
      </c>
      <c r="F192" s="121" t="s">
        <v>829</v>
      </c>
      <c r="G192" s="121" t="s">
        <v>822</v>
      </c>
      <c r="H192" s="121" t="s">
        <v>891</v>
      </c>
      <c r="I192" s="121" t="s">
        <v>804</v>
      </c>
      <c r="J192" s="127" t="s">
        <v>892</v>
      </c>
      <c r="K192" s="127">
        <v>20</v>
      </c>
      <c r="L192" s="121"/>
      <c r="M192" s="121"/>
      <c r="N192" s="121"/>
      <c r="O192" s="206" t="s">
        <v>825</v>
      </c>
      <c r="P192" t="str">
        <f t="shared" si="2"/>
        <v>64.21747 -114.97</v>
      </c>
    </row>
    <row r="193" spans="1:16" x14ac:dyDescent="0.2">
      <c r="A193" s="125" t="s">
        <v>1268</v>
      </c>
      <c r="B193" s="121" t="s">
        <v>1269</v>
      </c>
      <c r="C193" s="121" t="s">
        <v>817</v>
      </c>
      <c r="D193" s="126">
        <v>63.974110000000003</v>
      </c>
      <c r="E193" s="126">
        <v>-115.4333</v>
      </c>
      <c r="F193" s="121" t="s">
        <v>829</v>
      </c>
      <c r="G193" s="121" t="s">
        <v>822</v>
      </c>
      <c r="H193" s="121" t="s">
        <v>891</v>
      </c>
      <c r="I193" s="121" t="s">
        <v>804</v>
      </c>
      <c r="J193" s="127" t="s">
        <v>1270</v>
      </c>
      <c r="K193" s="127">
        <v>38</v>
      </c>
      <c r="L193" s="121"/>
      <c r="M193" s="121"/>
      <c r="N193" s="121"/>
      <c r="O193" s="206" t="s">
        <v>825</v>
      </c>
      <c r="P193" t="str">
        <f t="shared" si="2"/>
        <v>63.97411 -115.4333</v>
      </c>
    </row>
    <row r="194" spans="1:16" x14ac:dyDescent="0.2">
      <c r="A194" s="125" t="s">
        <v>1271</v>
      </c>
      <c r="B194" s="121" t="s">
        <v>1272</v>
      </c>
      <c r="C194" s="121" t="s">
        <v>801</v>
      </c>
      <c r="D194" s="126">
        <v>61.386110000000002</v>
      </c>
      <c r="E194" s="126">
        <v>-134.37083000000001</v>
      </c>
      <c r="F194" s="121"/>
      <c r="G194" s="121"/>
      <c r="H194" s="121"/>
      <c r="I194" s="121" t="s">
        <v>943</v>
      </c>
      <c r="J194" s="121"/>
      <c r="K194" s="121"/>
      <c r="L194" s="121"/>
      <c r="M194" s="121" t="s">
        <v>811</v>
      </c>
      <c r="N194" s="121"/>
      <c r="O194" s="206" t="s">
        <v>805</v>
      </c>
      <c r="P194" t="str">
        <f t="shared" si="2"/>
        <v>61.38611 -134.37083</v>
      </c>
    </row>
    <row r="195" spans="1:16" x14ac:dyDescent="0.2">
      <c r="A195" s="125" t="s">
        <v>1273</v>
      </c>
      <c r="B195" s="120" t="s">
        <v>1274</v>
      </c>
      <c r="C195" s="121" t="s">
        <v>801</v>
      </c>
      <c r="D195" s="123">
        <v>62.924999999999997</v>
      </c>
      <c r="E195" s="123">
        <v>-130.54169999999999</v>
      </c>
      <c r="F195" s="121" t="s">
        <v>879</v>
      </c>
      <c r="G195" s="121"/>
      <c r="H195" s="121" t="s">
        <v>830</v>
      </c>
      <c r="I195" s="121" t="s">
        <v>804</v>
      </c>
      <c r="J195" s="121"/>
      <c r="K195" s="121"/>
      <c r="L195" s="121"/>
      <c r="M195" s="121" t="s">
        <v>811</v>
      </c>
      <c r="N195" s="121"/>
      <c r="O195" s="206" t="s">
        <v>805</v>
      </c>
      <c r="P195" t="str">
        <f t="shared" si="2"/>
        <v>62.925 -130.5417</v>
      </c>
    </row>
    <row r="196" spans="1:16" x14ac:dyDescent="0.2">
      <c r="A196" s="125" t="s">
        <v>1275</v>
      </c>
      <c r="B196" s="121" t="s">
        <v>1276</v>
      </c>
      <c r="C196" s="121" t="s">
        <v>817</v>
      </c>
      <c r="D196" s="126">
        <v>61.636110000000002</v>
      </c>
      <c r="E196" s="126">
        <v>-125.797</v>
      </c>
      <c r="F196" s="121" t="s">
        <v>920</v>
      </c>
      <c r="G196" s="121" t="s">
        <v>822</v>
      </c>
      <c r="H196" s="121" t="s">
        <v>823</v>
      </c>
      <c r="I196" s="121" t="s">
        <v>804</v>
      </c>
      <c r="J196" s="127" t="s">
        <v>971</v>
      </c>
      <c r="K196" s="127">
        <v>58</v>
      </c>
      <c r="L196" s="121"/>
      <c r="M196" s="121"/>
      <c r="N196" s="121"/>
      <c r="O196" s="246" t="s">
        <v>825</v>
      </c>
      <c r="P196" t="str">
        <f t="shared" si="2"/>
        <v>61.63611 -125.797</v>
      </c>
    </row>
    <row r="197" spans="1:16" x14ac:dyDescent="0.2">
      <c r="A197" s="119" t="s">
        <v>1277</v>
      </c>
      <c r="B197" s="121" t="s">
        <v>1278</v>
      </c>
      <c r="C197" s="121" t="s">
        <v>801</v>
      </c>
      <c r="D197" s="124">
        <v>63.282218999999998</v>
      </c>
      <c r="E197" s="123">
        <v>-139.25443999999999</v>
      </c>
      <c r="F197" s="121" t="s">
        <v>810</v>
      </c>
      <c r="G197" s="121"/>
      <c r="H197" s="121" t="s">
        <v>823</v>
      </c>
      <c r="I197" s="121" t="s">
        <v>804</v>
      </c>
      <c r="J197" s="121"/>
      <c r="K197" s="121"/>
      <c r="L197" s="121"/>
      <c r="M197" s="121"/>
      <c r="N197" s="121"/>
      <c r="O197" s="206" t="s">
        <v>805</v>
      </c>
      <c r="P197" t="str">
        <f t="shared" si="2"/>
        <v>63.282219 -139.25444</v>
      </c>
    </row>
    <row r="198" spans="1:16" x14ac:dyDescent="0.2">
      <c r="A198" s="125" t="s">
        <v>1279</v>
      </c>
      <c r="B198" s="120" t="s">
        <v>1280</v>
      </c>
      <c r="C198" s="121" t="s">
        <v>801</v>
      </c>
      <c r="D198" s="123">
        <v>63.590561000000001</v>
      </c>
      <c r="E198" s="123">
        <v>-135.89667</v>
      </c>
      <c r="F198" s="121" t="s">
        <v>1202</v>
      </c>
      <c r="G198" s="121"/>
      <c r="H198" s="121" t="s">
        <v>1281</v>
      </c>
      <c r="I198" s="121" t="s">
        <v>804</v>
      </c>
      <c r="J198" s="121"/>
      <c r="K198" s="121"/>
      <c r="L198" s="121"/>
      <c r="M198" s="121"/>
      <c r="N198" s="121"/>
      <c r="O198" s="206" t="s">
        <v>805</v>
      </c>
      <c r="P198" t="str">
        <f t="shared" si="2"/>
        <v>63.590561 -135.89667</v>
      </c>
    </row>
    <row r="199" spans="1:16" x14ac:dyDescent="0.2">
      <c r="A199" s="125" t="s">
        <v>1282</v>
      </c>
      <c r="B199" s="121" t="s">
        <v>1283</v>
      </c>
      <c r="C199" s="121" t="s">
        <v>828</v>
      </c>
      <c r="D199" s="128">
        <v>63.766419999999997</v>
      </c>
      <c r="E199" s="128">
        <v>-68.580609999999993</v>
      </c>
      <c r="F199" s="121" t="s">
        <v>829</v>
      </c>
      <c r="G199" s="120" t="s">
        <v>822</v>
      </c>
      <c r="H199" s="121" t="s">
        <v>830</v>
      </c>
      <c r="I199" s="121" t="s">
        <v>804</v>
      </c>
      <c r="J199" s="121"/>
      <c r="K199" s="121"/>
      <c r="L199" s="121"/>
      <c r="M199" s="121"/>
      <c r="N199" s="121"/>
      <c r="O199" s="206" t="s">
        <v>831</v>
      </c>
      <c r="P199" t="str">
        <f t="shared" si="2"/>
        <v>63.76642 -68.58061</v>
      </c>
    </row>
    <row r="200" spans="1:16" x14ac:dyDescent="0.2">
      <c r="A200" s="125" t="s">
        <v>1284</v>
      </c>
      <c r="B200" s="121" t="s">
        <v>1285</v>
      </c>
      <c r="C200" s="121" t="s">
        <v>801</v>
      </c>
      <c r="D200" s="126">
        <v>60.29222</v>
      </c>
      <c r="E200" s="126">
        <v>-134.30000000000001</v>
      </c>
      <c r="F200" s="121"/>
      <c r="G200" s="121"/>
      <c r="H200" s="121"/>
      <c r="I200" s="121" t="s">
        <v>943</v>
      </c>
      <c r="J200" s="121"/>
      <c r="K200" s="121"/>
      <c r="L200" s="121"/>
      <c r="M200" s="121" t="s">
        <v>811</v>
      </c>
      <c r="N200" s="121"/>
      <c r="O200" s="206" t="s">
        <v>805</v>
      </c>
      <c r="P200" t="str">
        <f t="shared" si="2"/>
        <v>60.29222 -134.3</v>
      </c>
    </row>
    <row r="201" spans="1:16" x14ac:dyDescent="0.2">
      <c r="A201" s="125" t="s">
        <v>1286</v>
      </c>
      <c r="B201" s="120" t="s">
        <v>1287</v>
      </c>
      <c r="C201" s="121" t="s">
        <v>801</v>
      </c>
      <c r="D201" s="123">
        <v>60.159438999999999</v>
      </c>
      <c r="E201" s="123">
        <v>-134.37556000000001</v>
      </c>
      <c r="F201" s="121" t="s">
        <v>802</v>
      </c>
      <c r="G201" s="121"/>
      <c r="H201" s="121" t="s">
        <v>830</v>
      </c>
      <c r="I201" s="121" t="s">
        <v>804</v>
      </c>
      <c r="J201" s="121"/>
      <c r="K201" s="121"/>
      <c r="L201" s="121"/>
      <c r="M201" s="121"/>
      <c r="N201" s="121"/>
      <c r="O201" s="206" t="s">
        <v>805</v>
      </c>
      <c r="P201" t="str">
        <f t="shared" si="2"/>
        <v>60.159439 -134.37556</v>
      </c>
    </row>
    <row r="202" spans="1:16" x14ac:dyDescent="0.2">
      <c r="A202" s="119" t="s">
        <v>1288</v>
      </c>
      <c r="B202" s="120" t="s">
        <v>1289</v>
      </c>
      <c r="C202" s="121" t="s">
        <v>801</v>
      </c>
      <c r="D202" s="122">
        <v>60.113441000000002</v>
      </c>
      <c r="E202" s="123">
        <v>-136.92764</v>
      </c>
      <c r="F202" s="121" t="s">
        <v>810</v>
      </c>
      <c r="G202" s="121"/>
      <c r="H202" s="121" t="s">
        <v>814</v>
      </c>
      <c r="I202" s="121" t="s">
        <v>804</v>
      </c>
      <c r="J202" s="121"/>
      <c r="K202" s="121"/>
      <c r="L202" s="121"/>
      <c r="M202" s="121" t="s">
        <v>811</v>
      </c>
      <c r="N202" s="121"/>
      <c r="O202" s="206" t="s">
        <v>805</v>
      </c>
      <c r="P202" t="str">
        <f t="shared" ref="P202:P247" si="3">CONCATENATE(D202," ",E202)</f>
        <v>60.113441 -136.92764</v>
      </c>
    </row>
    <row r="203" spans="1:16" x14ac:dyDescent="0.2">
      <c r="A203" s="125" t="s">
        <v>1290</v>
      </c>
      <c r="B203" s="120" t="s">
        <v>1291</v>
      </c>
      <c r="C203" s="121" t="s">
        <v>801</v>
      </c>
      <c r="D203" s="122">
        <v>60.06</v>
      </c>
      <c r="E203" s="123">
        <v>-136.19999999999999</v>
      </c>
      <c r="F203" s="121" t="s">
        <v>810</v>
      </c>
      <c r="G203" s="121"/>
      <c r="H203" s="121" t="s">
        <v>830</v>
      </c>
      <c r="I203" s="121" t="s">
        <v>804</v>
      </c>
      <c r="J203" s="121"/>
      <c r="K203" s="121"/>
      <c r="L203" s="121"/>
      <c r="M203" s="121"/>
      <c r="N203" s="121"/>
      <c r="O203" s="206" t="s">
        <v>805</v>
      </c>
      <c r="P203" t="str">
        <f t="shared" si="3"/>
        <v>60.06 -136.2</v>
      </c>
    </row>
    <row r="204" spans="1:16" x14ac:dyDescent="0.2">
      <c r="A204" s="119" t="s">
        <v>1292</v>
      </c>
      <c r="B204" s="120" t="s">
        <v>1293</v>
      </c>
      <c r="C204" s="121" t="s">
        <v>801</v>
      </c>
      <c r="D204" s="122">
        <v>60.850971000000001</v>
      </c>
      <c r="E204" s="123">
        <v>-135.74113</v>
      </c>
      <c r="F204" s="121" t="s">
        <v>810</v>
      </c>
      <c r="G204" s="121"/>
      <c r="H204" s="121" t="s">
        <v>814</v>
      </c>
      <c r="I204" s="121" t="s">
        <v>804</v>
      </c>
      <c r="J204" s="121"/>
      <c r="K204" s="121"/>
      <c r="L204" s="121"/>
      <c r="M204" s="121"/>
      <c r="N204" s="121"/>
      <c r="O204" s="206" t="s">
        <v>805</v>
      </c>
      <c r="P204" t="str">
        <f t="shared" si="3"/>
        <v>60.850971 -135.74113</v>
      </c>
    </row>
    <row r="205" spans="1:16" x14ac:dyDescent="0.2">
      <c r="A205" s="125" t="s">
        <v>1294</v>
      </c>
      <c r="B205" s="121" t="s">
        <v>1295</v>
      </c>
      <c r="C205" s="121" t="s">
        <v>817</v>
      </c>
      <c r="D205" s="126">
        <v>60.466940000000001</v>
      </c>
      <c r="E205" s="126">
        <v>-111.5125</v>
      </c>
      <c r="F205" s="121" t="s">
        <v>829</v>
      </c>
      <c r="G205" s="121" t="s">
        <v>822</v>
      </c>
      <c r="H205" s="121" t="s">
        <v>891</v>
      </c>
      <c r="I205" s="121" t="s">
        <v>804</v>
      </c>
      <c r="J205" s="127" t="s">
        <v>1296</v>
      </c>
      <c r="K205" s="127">
        <v>53</v>
      </c>
      <c r="L205" s="121"/>
      <c r="M205" s="121"/>
      <c r="N205" s="121"/>
      <c r="O205" s="206" t="s">
        <v>1193</v>
      </c>
      <c r="P205" t="str">
        <f t="shared" si="3"/>
        <v>60.46694 -111.5125</v>
      </c>
    </row>
    <row r="206" spans="1:16" x14ac:dyDescent="0.2">
      <c r="A206" s="119" t="s">
        <v>1297</v>
      </c>
      <c r="B206" s="120" t="s">
        <v>1298</v>
      </c>
      <c r="C206" s="121" t="s">
        <v>801</v>
      </c>
      <c r="D206" s="122">
        <v>60.118969</v>
      </c>
      <c r="E206" s="123">
        <v>-137.08464000000001</v>
      </c>
      <c r="F206" s="121" t="s">
        <v>810</v>
      </c>
      <c r="G206" s="121"/>
      <c r="H206" s="121" t="s">
        <v>814</v>
      </c>
      <c r="I206" s="121" t="s">
        <v>804</v>
      </c>
      <c r="J206" s="121"/>
      <c r="K206" s="121"/>
      <c r="L206" s="121"/>
      <c r="M206" s="121" t="s">
        <v>811</v>
      </c>
      <c r="N206" s="121"/>
      <c r="O206" s="206" t="s">
        <v>805</v>
      </c>
      <c r="P206" t="str">
        <f t="shared" si="3"/>
        <v>60.118969 -137.08464</v>
      </c>
    </row>
    <row r="207" spans="1:16" x14ac:dyDescent="0.2">
      <c r="A207" s="125" t="s">
        <v>1299</v>
      </c>
      <c r="B207" s="121" t="s">
        <v>1300</v>
      </c>
      <c r="C207" s="121" t="s">
        <v>801</v>
      </c>
      <c r="D207" s="126">
        <v>62.578060000000001</v>
      </c>
      <c r="E207" s="126">
        <v>-134.23832999999999</v>
      </c>
      <c r="F207" s="121"/>
      <c r="G207" s="121"/>
      <c r="H207" s="121"/>
      <c r="I207" s="121" t="s">
        <v>943</v>
      </c>
      <c r="J207" s="121"/>
      <c r="K207" s="121"/>
      <c r="L207" s="121"/>
      <c r="M207" s="121" t="s">
        <v>811</v>
      </c>
      <c r="N207" s="121"/>
      <c r="O207" s="206" t="s">
        <v>805</v>
      </c>
      <c r="P207" t="str">
        <f t="shared" si="3"/>
        <v>62.57806 -134.23833</v>
      </c>
    </row>
    <row r="208" spans="1:16" x14ac:dyDescent="0.2">
      <c r="A208" s="125" t="s">
        <v>1301</v>
      </c>
      <c r="B208" s="121"/>
      <c r="C208" s="121" t="s">
        <v>817</v>
      </c>
      <c r="D208" s="126">
        <v>60.204166999999998</v>
      </c>
      <c r="E208" s="126">
        <v>-109.751333</v>
      </c>
      <c r="F208" s="121"/>
      <c r="G208" s="121"/>
      <c r="H208" s="121"/>
      <c r="I208" s="121"/>
      <c r="J208" s="121"/>
      <c r="K208" s="121"/>
      <c r="L208" s="121"/>
      <c r="M208" s="121"/>
      <c r="N208" s="121"/>
    </row>
    <row r="209" spans="1:16" x14ac:dyDescent="0.2">
      <c r="A209" s="125" t="s">
        <v>1302</v>
      </c>
      <c r="B209" s="121" t="s">
        <v>1303</v>
      </c>
      <c r="C209" s="121" t="s">
        <v>817</v>
      </c>
      <c r="D209" s="126">
        <v>60.408499999999997</v>
      </c>
      <c r="E209" s="126">
        <v>-110.6645</v>
      </c>
      <c r="F209" s="121" t="s">
        <v>829</v>
      </c>
      <c r="G209" s="121" t="s">
        <v>822</v>
      </c>
      <c r="H209" s="121" t="s">
        <v>830</v>
      </c>
      <c r="I209" s="121" t="s">
        <v>804</v>
      </c>
      <c r="J209" s="127" t="s">
        <v>1304</v>
      </c>
      <c r="K209" s="127">
        <v>11</v>
      </c>
      <c r="L209" s="121"/>
      <c r="M209" s="121"/>
      <c r="N209" s="121"/>
      <c r="O209" s="206" t="s">
        <v>1193</v>
      </c>
      <c r="P209" t="str">
        <f t="shared" si="3"/>
        <v>60.4085 -110.6645</v>
      </c>
    </row>
    <row r="210" spans="1:16" x14ac:dyDescent="0.2">
      <c r="A210" s="125" t="s">
        <v>1305</v>
      </c>
      <c r="B210" s="120" t="s">
        <v>1306</v>
      </c>
      <c r="C210" s="121" t="s">
        <v>801</v>
      </c>
      <c r="D210" s="123">
        <v>60.158329000000002</v>
      </c>
      <c r="E210" s="123">
        <v>-132.70750000000001</v>
      </c>
      <c r="F210" s="121" t="s">
        <v>1202</v>
      </c>
      <c r="G210" s="121"/>
      <c r="H210" s="121" t="s">
        <v>830</v>
      </c>
      <c r="I210" s="121" t="s">
        <v>804</v>
      </c>
      <c r="J210" s="121"/>
      <c r="K210" s="121"/>
      <c r="L210" s="121"/>
      <c r="M210" s="121"/>
      <c r="N210" s="121"/>
      <c r="O210" s="206" t="s">
        <v>805</v>
      </c>
      <c r="P210" t="str">
        <f t="shared" si="3"/>
        <v>60.158329 -132.7075</v>
      </c>
    </row>
    <row r="211" spans="1:16" x14ac:dyDescent="0.2">
      <c r="A211" s="125" t="s">
        <v>1307</v>
      </c>
      <c r="B211" s="121" t="s">
        <v>1308</v>
      </c>
      <c r="C211" s="121" t="s">
        <v>801</v>
      </c>
      <c r="D211" s="126">
        <v>61.489170000000001</v>
      </c>
      <c r="E211" s="126">
        <v>-134.77638999999999</v>
      </c>
      <c r="F211" s="121"/>
      <c r="G211" s="121"/>
      <c r="H211" s="121"/>
      <c r="I211" s="121" t="s">
        <v>943</v>
      </c>
      <c r="J211" s="121"/>
      <c r="K211" s="121"/>
      <c r="L211" s="121"/>
      <c r="M211" s="121" t="s">
        <v>811</v>
      </c>
      <c r="N211" s="121"/>
      <c r="O211" s="206" t="s">
        <v>805</v>
      </c>
      <c r="P211" t="str">
        <f t="shared" si="3"/>
        <v>61.48917 -134.77639</v>
      </c>
    </row>
    <row r="212" spans="1:16" x14ac:dyDescent="0.2">
      <c r="A212" s="125" t="s">
        <v>1309</v>
      </c>
      <c r="B212" s="121" t="s">
        <v>1310</v>
      </c>
      <c r="C212" s="121" t="s">
        <v>828</v>
      </c>
      <c r="D212" s="128">
        <v>64.530389999999997</v>
      </c>
      <c r="E212" s="128">
        <v>-101.3623</v>
      </c>
      <c r="F212" s="121" t="s">
        <v>829</v>
      </c>
      <c r="G212" s="120" t="s">
        <v>822</v>
      </c>
      <c r="H212" s="121" t="s">
        <v>830</v>
      </c>
      <c r="I212" s="121" t="s">
        <v>804</v>
      </c>
      <c r="J212" s="121"/>
      <c r="K212" s="121"/>
      <c r="L212" s="121" t="s">
        <v>811</v>
      </c>
      <c r="M212" s="121"/>
      <c r="N212" s="121" t="s">
        <v>811</v>
      </c>
      <c r="O212" s="206" t="s">
        <v>842</v>
      </c>
      <c r="P212" t="str">
        <f t="shared" si="3"/>
        <v>64.53039 -101.3623</v>
      </c>
    </row>
    <row r="213" spans="1:16" x14ac:dyDescent="0.2">
      <c r="A213" s="125" t="s">
        <v>1311</v>
      </c>
      <c r="B213" s="121" t="s">
        <v>1312</v>
      </c>
      <c r="C213" s="121" t="s">
        <v>817</v>
      </c>
      <c r="D213" s="126">
        <v>62.56758</v>
      </c>
      <c r="E213" s="126">
        <v>-104.839528</v>
      </c>
      <c r="F213" s="121" t="s">
        <v>829</v>
      </c>
      <c r="G213" s="121" t="s">
        <v>822</v>
      </c>
      <c r="H213" s="121" t="s">
        <v>830</v>
      </c>
      <c r="I213" s="121" t="s">
        <v>804</v>
      </c>
      <c r="J213" s="127"/>
      <c r="K213" s="127"/>
      <c r="L213" s="121"/>
      <c r="M213" s="121"/>
      <c r="N213" s="121" t="s">
        <v>811</v>
      </c>
      <c r="O213" s="206" t="s">
        <v>825</v>
      </c>
      <c r="P213" t="str">
        <f t="shared" si="3"/>
        <v>62.56758 -104.839528</v>
      </c>
    </row>
    <row r="214" spans="1:16" x14ac:dyDescent="0.2">
      <c r="A214" s="125" t="s">
        <v>1313</v>
      </c>
      <c r="B214" s="121" t="s">
        <v>1314</v>
      </c>
      <c r="C214" s="121" t="s">
        <v>828</v>
      </c>
      <c r="D214" s="128">
        <v>64.778279999999995</v>
      </c>
      <c r="E214" s="128">
        <v>-97.05386</v>
      </c>
      <c r="F214" s="121" t="s">
        <v>920</v>
      </c>
      <c r="G214" s="120" t="s">
        <v>822</v>
      </c>
      <c r="H214" s="121" t="s">
        <v>823</v>
      </c>
      <c r="I214" s="121" t="s">
        <v>804</v>
      </c>
      <c r="J214" s="121"/>
      <c r="K214" s="121"/>
      <c r="L214" s="121"/>
      <c r="M214" s="121"/>
      <c r="N214" s="121"/>
      <c r="O214" s="206" t="s">
        <v>842</v>
      </c>
      <c r="P214" t="str">
        <f t="shared" si="3"/>
        <v>64.77828 -97.05386</v>
      </c>
    </row>
    <row r="215" spans="1:16" x14ac:dyDescent="0.2">
      <c r="A215" s="125" t="s">
        <v>1315</v>
      </c>
      <c r="B215" s="121" t="s">
        <v>1316</v>
      </c>
      <c r="C215" s="121" t="s">
        <v>828</v>
      </c>
      <c r="D215" s="128">
        <v>60.786529999999999</v>
      </c>
      <c r="E215" s="128">
        <v>-98.776939999999996</v>
      </c>
      <c r="F215" s="121" t="s">
        <v>1087</v>
      </c>
      <c r="G215" s="120" t="s">
        <v>822</v>
      </c>
      <c r="H215" s="121" t="s">
        <v>823</v>
      </c>
      <c r="I215" s="121" t="s">
        <v>804</v>
      </c>
      <c r="J215" s="121"/>
      <c r="K215" s="121"/>
      <c r="L215" s="121" t="s">
        <v>811</v>
      </c>
      <c r="M215" s="121"/>
      <c r="N215" s="121" t="s">
        <v>811</v>
      </c>
      <c r="O215" s="206" t="s">
        <v>842</v>
      </c>
      <c r="P215" t="str">
        <f t="shared" si="3"/>
        <v>60.78653 -98.77694</v>
      </c>
    </row>
    <row r="216" spans="1:16" x14ac:dyDescent="0.2">
      <c r="A216" s="125" t="s">
        <v>1317</v>
      </c>
      <c r="B216" s="121" t="s">
        <v>1318</v>
      </c>
      <c r="C216" s="121" t="s">
        <v>817</v>
      </c>
      <c r="D216" s="126">
        <v>67.498530000000002</v>
      </c>
      <c r="E216" s="126">
        <v>-130.9025</v>
      </c>
      <c r="F216" s="121" t="s">
        <v>829</v>
      </c>
      <c r="G216" s="121" t="s">
        <v>822</v>
      </c>
      <c r="H216" s="121" t="s">
        <v>814</v>
      </c>
      <c r="I216" s="121" t="s">
        <v>804</v>
      </c>
      <c r="J216" s="127" t="s">
        <v>914</v>
      </c>
      <c r="K216" s="127">
        <v>13</v>
      </c>
      <c r="L216" s="121"/>
      <c r="M216" s="121"/>
      <c r="N216" s="121"/>
      <c r="O216" s="246" t="s">
        <v>825</v>
      </c>
      <c r="P216" t="str">
        <f t="shared" si="3"/>
        <v>67.49853 -130.9025</v>
      </c>
    </row>
    <row r="217" spans="1:16" x14ac:dyDescent="0.2">
      <c r="A217" s="125" t="s">
        <v>1319</v>
      </c>
      <c r="B217" s="121" t="s">
        <v>1320</v>
      </c>
      <c r="C217" s="121" t="s">
        <v>817</v>
      </c>
      <c r="D217" s="126">
        <v>66.693060000000003</v>
      </c>
      <c r="E217" s="126">
        <v>-129.2833</v>
      </c>
      <c r="F217" s="121" t="s">
        <v>829</v>
      </c>
      <c r="G217" s="121" t="s">
        <v>822</v>
      </c>
      <c r="H217" s="121" t="s">
        <v>814</v>
      </c>
      <c r="I217" s="121" t="s">
        <v>804</v>
      </c>
      <c r="J217" s="127" t="s">
        <v>872</v>
      </c>
      <c r="K217" s="127">
        <v>12</v>
      </c>
      <c r="L217" s="121"/>
      <c r="M217" s="121"/>
      <c r="N217" s="121"/>
      <c r="O217" s="246" t="s">
        <v>825</v>
      </c>
      <c r="P217" t="str">
        <f t="shared" si="3"/>
        <v>66.69306 -129.2833</v>
      </c>
    </row>
    <row r="218" spans="1:16" x14ac:dyDescent="0.2">
      <c r="A218" s="125" t="s">
        <v>1321</v>
      </c>
      <c r="B218" s="121" t="s">
        <v>1322</v>
      </c>
      <c r="C218" s="121" t="s">
        <v>837</v>
      </c>
      <c r="D218" s="126">
        <v>58.854970000000002</v>
      </c>
      <c r="E218" s="126">
        <v>-125.3826</v>
      </c>
      <c r="F218" s="121"/>
      <c r="G218" s="121"/>
      <c r="H218" s="121"/>
      <c r="I218" s="121" t="s">
        <v>804</v>
      </c>
      <c r="J218" s="121"/>
      <c r="K218" s="121"/>
      <c r="L218" s="121"/>
      <c r="M218" s="121" t="s">
        <v>811</v>
      </c>
      <c r="N218" s="121"/>
      <c r="O218" s="206" t="s">
        <v>805</v>
      </c>
      <c r="P218" t="str">
        <f t="shared" si="3"/>
        <v>58.85497 -125.3826</v>
      </c>
    </row>
    <row r="219" spans="1:16" x14ac:dyDescent="0.2">
      <c r="A219" s="125" t="s">
        <v>1323</v>
      </c>
      <c r="B219" s="121" t="s">
        <v>1324</v>
      </c>
      <c r="C219" s="121" t="s">
        <v>801</v>
      </c>
      <c r="D219" s="126">
        <v>60.290559999999999</v>
      </c>
      <c r="E219" s="126">
        <v>-129.02055999999999</v>
      </c>
      <c r="F219" s="121"/>
      <c r="G219" s="121"/>
      <c r="H219" s="121"/>
      <c r="I219" s="121" t="s">
        <v>943</v>
      </c>
      <c r="J219" s="121"/>
      <c r="K219" s="121"/>
      <c r="L219" s="121"/>
      <c r="M219" s="121" t="s">
        <v>811</v>
      </c>
      <c r="N219" s="121"/>
      <c r="O219" s="206" t="s">
        <v>805</v>
      </c>
      <c r="P219" t="str">
        <f t="shared" si="3"/>
        <v>60.29056 -129.02056</v>
      </c>
    </row>
    <row r="220" spans="1:16" x14ac:dyDescent="0.2">
      <c r="A220" s="125" t="s">
        <v>1325</v>
      </c>
      <c r="B220" s="121" t="s">
        <v>1326</v>
      </c>
      <c r="C220" s="121" t="s">
        <v>817</v>
      </c>
      <c r="D220" s="126">
        <v>68.736189999999993</v>
      </c>
      <c r="E220" s="126">
        <v>-133.4931</v>
      </c>
      <c r="F220" s="121" t="s">
        <v>829</v>
      </c>
      <c r="G220" s="121" t="s">
        <v>822</v>
      </c>
      <c r="H220" s="121" t="s">
        <v>823</v>
      </c>
      <c r="I220" s="121" t="s">
        <v>804</v>
      </c>
      <c r="J220" s="127" t="s">
        <v>1327</v>
      </c>
      <c r="K220" s="127">
        <v>41</v>
      </c>
      <c r="L220" s="121"/>
      <c r="M220" s="121"/>
      <c r="N220" s="121"/>
      <c r="O220" s="246" t="s">
        <v>825</v>
      </c>
      <c r="P220" t="str">
        <f t="shared" si="3"/>
        <v>68.73619 -133.4931</v>
      </c>
    </row>
    <row r="221" spans="1:16" x14ac:dyDescent="0.2">
      <c r="A221" s="125" t="s">
        <v>1328</v>
      </c>
      <c r="B221" s="121" t="s">
        <v>1329</v>
      </c>
      <c r="C221" s="121" t="s">
        <v>817</v>
      </c>
      <c r="D221" s="126">
        <v>67.783580000000001</v>
      </c>
      <c r="E221" s="126">
        <v>-131.9307</v>
      </c>
      <c r="F221" s="121" t="s">
        <v>829</v>
      </c>
      <c r="G221" s="121" t="s">
        <v>822</v>
      </c>
      <c r="H221" s="121" t="s">
        <v>814</v>
      </c>
      <c r="I221" s="121" t="s">
        <v>804</v>
      </c>
      <c r="J221" s="127" t="s">
        <v>1100</v>
      </c>
      <c r="K221" s="127">
        <v>15</v>
      </c>
      <c r="L221" s="121"/>
      <c r="M221" s="121"/>
      <c r="N221" s="121"/>
      <c r="O221" s="246" t="s">
        <v>825</v>
      </c>
      <c r="P221" t="str">
        <f t="shared" si="3"/>
        <v>67.78358 -131.9307</v>
      </c>
    </row>
    <row r="222" spans="1:16" x14ac:dyDescent="0.2">
      <c r="A222" s="125" t="s">
        <v>1330</v>
      </c>
      <c r="B222" s="121" t="s">
        <v>1331</v>
      </c>
      <c r="C222" s="121" t="s">
        <v>828</v>
      </c>
      <c r="D222" s="128">
        <v>67.635000000000005</v>
      </c>
      <c r="E222" s="128">
        <v>-111.90219999999999</v>
      </c>
      <c r="F222" s="121" t="s">
        <v>829</v>
      </c>
      <c r="G222" s="120" t="s">
        <v>822</v>
      </c>
      <c r="H222" s="121" t="s">
        <v>814</v>
      </c>
      <c r="I222" s="121" t="s">
        <v>804</v>
      </c>
      <c r="J222" s="121"/>
      <c r="K222" s="121"/>
      <c r="L222" s="121" t="s">
        <v>811</v>
      </c>
      <c r="M222" s="121"/>
      <c r="N222" s="121" t="s">
        <v>811</v>
      </c>
      <c r="O222" s="246" t="s">
        <v>825</v>
      </c>
      <c r="P222" t="str">
        <f t="shared" si="3"/>
        <v>67.635 -111.9022</v>
      </c>
    </row>
    <row r="223" spans="1:16" x14ac:dyDescent="0.2">
      <c r="A223" s="125" t="s">
        <v>1332</v>
      </c>
      <c r="B223" s="121" t="s">
        <v>1333</v>
      </c>
      <c r="C223" s="121" t="s">
        <v>817</v>
      </c>
      <c r="D223" s="126">
        <v>61.139809999999997</v>
      </c>
      <c r="E223" s="126">
        <v>-119.84310000000001</v>
      </c>
      <c r="F223" s="121" t="s">
        <v>1334</v>
      </c>
      <c r="G223" s="121" t="s">
        <v>882</v>
      </c>
      <c r="H223" s="121" t="s">
        <v>823</v>
      </c>
      <c r="I223" s="121" t="s">
        <v>804</v>
      </c>
      <c r="J223" s="127" t="s">
        <v>824</v>
      </c>
      <c r="K223" s="127">
        <v>49</v>
      </c>
      <c r="L223" s="121"/>
      <c r="M223" s="121"/>
      <c r="N223" s="121"/>
      <c r="O223" s="246" t="s">
        <v>825</v>
      </c>
      <c r="P223" t="str">
        <f t="shared" si="3"/>
        <v>61.13981 -119.8431</v>
      </c>
    </row>
    <row r="224" spans="1:16" x14ac:dyDescent="0.2">
      <c r="A224" s="125" t="s">
        <v>1335</v>
      </c>
      <c r="B224" s="121" t="s">
        <v>1336</v>
      </c>
      <c r="C224" s="121" t="s">
        <v>837</v>
      </c>
      <c r="D224" s="126">
        <v>59.335970000000003</v>
      </c>
      <c r="E224" s="126">
        <v>-125.94025000000001</v>
      </c>
      <c r="F224" s="121"/>
      <c r="G224" s="121"/>
      <c r="H224" s="121"/>
      <c r="I224" s="121" t="s">
        <v>804</v>
      </c>
      <c r="J224" s="121"/>
      <c r="K224" s="121"/>
      <c r="L224" s="121"/>
      <c r="M224" s="121" t="s">
        <v>811</v>
      </c>
      <c r="N224" s="121"/>
      <c r="O224" s="206" t="s">
        <v>805</v>
      </c>
      <c r="P224" t="str">
        <f t="shared" si="3"/>
        <v>59.33597 -125.94025</v>
      </c>
    </row>
    <row r="225" spans="1:16" x14ac:dyDescent="0.2">
      <c r="A225" s="125" t="s">
        <v>1337</v>
      </c>
      <c r="B225" s="121" t="s">
        <v>1338</v>
      </c>
      <c r="C225" s="121" t="s">
        <v>801</v>
      </c>
      <c r="D225" s="126">
        <v>59.947780000000002</v>
      </c>
      <c r="E225" s="126">
        <v>-134.33250000000001</v>
      </c>
      <c r="F225" s="121"/>
      <c r="G225" s="121"/>
      <c r="H225" s="121"/>
      <c r="I225" s="121" t="s">
        <v>943</v>
      </c>
      <c r="J225" s="121"/>
      <c r="K225" s="121"/>
      <c r="L225" s="121"/>
      <c r="M225" s="121" t="s">
        <v>811</v>
      </c>
      <c r="N225" s="121"/>
      <c r="O225" s="206" t="s">
        <v>805</v>
      </c>
      <c r="P225" t="str">
        <f t="shared" si="3"/>
        <v>59.94778 -134.3325</v>
      </c>
    </row>
    <row r="226" spans="1:16" x14ac:dyDescent="0.2">
      <c r="A226" s="125" t="s">
        <v>1339</v>
      </c>
      <c r="B226" s="121" t="s">
        <v>816</v>
      </c>
      <c r="C226" s="121" t="s">
        <v>817</v>
      </c>
      <c r="D226" s="126">
        <v>67.645750000000007</v>
      </c>
      <c r="E226" s="126">
        <v>-124.223861</v>
      </c>
      <c r="F226" s="121" t="s">
        <v>829</v>
      </c>
      <c r="G226" s="121" t="s">
        <v>822</v>
      </c>
      <c r="H226" s="121" t="s">
        <v>830</v>
      </c>
      <c r="I226" s="121" t="s">
        <v>804</v>
      </c>
      <c r="J226" s="127"/>
      <c r="K226" s="127"/>
      <c r="L226" s="121"/>
      <c r="M226" s="121"/>
      <c r="N226" s="121"/>
      <c r="O226" s="246" t="s">
        <v>825</v>
      </c>
      <c r="P226" t="str">
        <f t="shared" si="3"/>
        <v>67.64575 -124.223861</v>
      </c>
    </row>
    <row r="227" spans="1:16" x14ac:dyDescent="0.2">
      <c r="A227" s="125" t="s">
        <v>1340</v>
      </c>
      <c r="B227" s="129" t="s">
        <v>1341</v>
      </c>
      <c r="C227" s="121" t="s">
        <v>817</v>
      </c>
      <c r="D227" s="126">
        <v>63.04806</v>
      </c>
      <c r="E227" s="130">
        <v>-110.4875</v>
      </c>
      <c r="F227" s="121" t="s">
        <v>821</v>
      </c>
      <c r="G227" s="121" t="s">
        <v>822</v>
      </c>
      <c r="H227" s="121" t="s">
        <v>830</v>
      </c>
      <c r="I227" s="121" t="s">
        <v>804</v>
      </c>
      <c r="J227" s="127" t="s">
        <v>1342</v>
      </c>
      <c r="K227" s="127">
        <v>30</v>
      </c>
      <c r="L227" s="121"/>
      <c r="M227" s="121"/>
      <c r="N227" s="121"/>
      <c r="O227" s="206" t="s">
        <v>825</v>
      </c>
      <c r="P227" t="str">
        <f t="shared" si="3"/>
        <v>63.04806 -110.4875</v>
      </c>
    </row>
    <row r="228" spans="1:16" x14ac:dyDescent="0.2">
      <c r="A228" s="125" t="s">
        <v>1343</v>
      </c>
      <c r="B228" s="121" t="s">
        <v>836</v>
      </c>
      <c r="C228" s="121" t="s">
        <v>801</v>
      </c>
      <c r="D228" s="126">
        <v>60.216670000000001</v>
      </c>
      <c r="E228" s="126">
        <v>-134.73056</v>
      </c>
      <c r="F228" s="121"/>
      <c r="G228" s="121"/>
      <c r="H228" s="121"/>
      <c r="I228" s="121" t="s">
        <v>943</v>
      </c>
      <c r="J228" s="121"/>
      <c r="K228" s="121"/>
      <c r="L228" s="121"/>
      <c r="M228" s="121" t="s">
        <v>811</v>
      </c>
      <c r="N228" s="121"/>
      <c r="O228" s="206" t="s">
        <v>805</v>
      </c>
      <c r="P228" t="str">
        <f t="shared" si="3"/>
        <v>60.21667 -134.73056</v>
      </c>
    </row>
    <row r="229" spans="1:16" x14ac:dyDescent="0.2">
      <c r="A229" s="125" t="s">
        <v>1344</v>
      </c>
      <c r="B229" s="121" t="s">
        <v>1345</v>
      </c>
      <c r="C229" s="121" t="s">
        <v>801</v>
      </c>
      <c r="D229" s="126">
        <v>61.050280000000001</v>
      </c>
      <c r="E229" s="126">
        <v>-137.16556</v>
      </c>
      <c r="F229" s="121"/>
      <c r="G229" s="121"/>
      <c r="H229" s="121"/>
      <c r="I229" s="121" t="s">
        <v>943</v>
      </c>
      <c r="J229" s="121"/>
      <c r="K229" s="121"/>
      <c r="L229" s="121"/>
      <c r="M229" s="121" t="s">
        <v>811</v>
      </c>
      <c r="N229" s="121"/>
      <c r="O229" s="206" t="s">
        <v>805</v>
      </c>
      <c r="P229" t="str">
        <f t="shared" si="3"/>
        <v>61.05028 -137.16556</v>
      </c>
    </row>
    <row r="230" spans="1:16" x14ac:dyDescent="0.2">
      <c r="A230" s="125" t="s">
        <v>1344</v>
      </c>
      <c r="B230" s="121" t="s">
        <v>1345</v>
      </c>
      <c r="C230" s="121" t="s">
        <v>801</v>
      </c>
      <c r="D230" s="126">
        <v>61.050280000000001</v>
      </c>
      <c r="E230" s="126">
        <v>-137.16556</v>
      </c>
      <c r="F230" s="121"/>
      <c r="G230" s="121"/>
      <c r="H230" s="121"/>
      <c r="I230" s="121" t="s">
        <v>943</v>
      </c>
      <c r="J230" s="121"/>
      <c r="K230" s="121"/>
      <c r="L230" s="121"/>
      <c r="M230" s="121" t="s">
        <v>811</v>
      </c>
      <c r="N230" s="121"/>
      <c r="O230" s="206" t="s">
        <v>805</v>
      </c>
      <c r="P230" t="str">
        <f t="shared" si="3"/>
        <v>61.05028 -137.16556</v>
      </c>
    </row>
    <row r="231" spans="1:16" x14ac:dyDescent="0.2">
      <c r="A231" s="119" t="s">
        <v>1346</v>
      </c>
      <c r="B231" s="120" t="s">
        <v>1347</v>
      </c>
      <c r="C231" s="121" t="s">
        <v>801</v>
      </c>
      <c r="D231" s="122">
        <v>60.127780999999999</v>
      </c>
      <c r="E231" s="123">
        <v>-134.88361</v>
      </c>
      <c r="F231" s="121" t="s">
        <v>810</v>
      </c>
      <c r="G231" s="121"/>
      <c r="H231" s="121" t="s">
        <v>814</v>
      </c>
      <c r="I231" s="121" t="s">
        <v>804</v>
      </c>
      <c r="J231" s="121"/>
      <c r="K231" s="121"/>
      <c r="L231" s="121"/>
      <c r="M231" s="121"/>
      <c r="N231" s="121"/>
      <c r="O231" s="206" t="s">
        <v>805</v>
      </c>
      <c r="P231" t="str">
        <f t="shared" si="3"/>
        <v>60.127781 -134.88361</v>
      </c>
    </row>
    <row r="232" spans="1:16" x14ac:dyDescent="0.2">
      <c r="A232" s="125" t="s">
        <v>1346</v>
      </c>
      <c r="B232" s="121" t="s">
        <v>1347</v>
      </c>
      <c r="C232" s="121" t="s">
        <v>801</v>
      </c>
      <c r="D232" s="126">
        <v>60.127780000000001</v>
      </c>
      <c r="E232" s="126">
        <v>-134.88361</v>
      </c>
      <c r="F232" s="121"/>
      <c r="G232" s="121"/>
      <c r="H232" s="121"/>
      <c r="I232" s="121" t="s">
        <v>943</v>
      </c>
      <c r="J232" s="121"/>
      <c r="K232" s="121"/>
      <c r="L232" s="121"/>
      <c r="M232" s="121" t="s">
        <v>811</v>
      </c>
      <c r="N232" s="121"/>
      <c r="O232" s="206" t="s">
        <v>805</v>
      </c>
      <c r="P232" t="str">
        <f t="shared" si="3"/>
        <v>60.12778 -134.88361</v>
      </c>
    </row>
    <row r="233" spans="1:16" x14ac:dyDescent="0.2">
      <c r="A233" s="119" t="s">
        <v>1348</v>
      </c>
      <c r="B233" s="120" t="s">
        <v>1349</v>
      </c>
      <c r="C233" s="121" t="s">
        <v>801</v>
      </c>
      <c r="D233" s="122">
        <v>61.988171000000001</v>
      </c>
      <c r="E233" s="123">
        <v>-140.55867000000001</v>
      </c>
      <c r="F233" s="121" t="s">
        <v>810</v>
      </c>
      <c r="G233" s="121"/>
      <c r="H233" s="121" t="s">
        <v>814</v>
      </c>
      <c r="I233" s="121" t="s">
        <v>804</v>
      </c>
      <c r="J233" s="121"/>
      <c r="K233" s="121"/>
      <c r="L233" s="121"/>
      <c r="M233" s="121" t="s">
        <v>811</v>
      </c>
      <c r="N233" s="121"/>
      <c r="O233" s="206" t="s">
        <v>805</v>
      </c>
      <c r="P233" t="str">
        <f t="shared" si="3"/>
        <v>61.988171 -140.55867</v>
      </c>
    </row>
    <row r="234" spans="1:16" x14ac:dyDescent="0.2">
      <c r="A234" s="125" t="s">
        <v>1350</v>
      </c>
      <c r="B234" s="131" t="s">
        <v>1351</v>
      </c>
      <c r="C234" s="121" t="s">
        <v>817</v>
      </c>
      <c r="D234" s="126">
        <v>65.732219999999998</v>
      </c>
      <c r="E234" s="132">
        <v>-124.61</v>
      </c>
      <c r="F234" s="121" t="s">
        <v>829</v>
      </c>
      <c r="G234" s="121" t="s">
        <v>822</v>
      </c>
      <c r="H234" s="121" t="s">
        <v>830</v>
      </c>
      <c r="I234" s="121" t="s">
        <v>804</v>
      </c>
      <c r="J234" s="127"/>
      <c r="K234" s="127"/>
      <c r="L234" s="121"/>
      <c r="M234" s="121"/>
      <c r="N234" s="121"/>
      <c r="O234" s="246" t="s">
        <v>825</v>
      </c>
      <c r="P234" t="str">
        <f t="shared" si="3"/>
        <v>65.73222 -124.61</v>
      </c>
    </row>
    <row r="235" spans="1:16" x14ac:dyDescent="0.2">
      <c r="A235" s="125" t="s">
        <v>1352</v>
      </c>
      <c r="B235" s="120" t="s">
        <v>1353</v>
      </c>
      <c r="C235" s="121" t="s">
        <v>801</v>
      </c>
      <c r="D235" s="123">
        <v>66.427099999999996</v>
      </c>
      <c r="E235" s="123">
        <v>-138.40270000000001</v>
      </c>
      <c r="F235" s="121" t="s">
        <v>810</v>
      </c>
      <c r="G235" s="121"/>
      <c r="H235" s="121" t="s">
        <v>830</v>
      </c>
      <c r="I235" s="121" t="s">
        <v>804</v>
      </c>
      <c r="J235" s="121"/>
      <c r="K235" s="121"/>
      <c r="L235" s="121"/>
      <c r="M235" s="121" t="s">
        <v>811</v>
      </c>
      <c r="N235" s="121"/>
      <c r="O235" s="206" t="s">
        <v>805</v>
      </c>
      <c r="P235" t="str">
        <f t="shared" si="3"/>
        <v>66.4271 -138.4027</v>
      </c>
    </row>
    <row r="236" spans="1:16" x14ac:dyDescent="0.2">
      <c r="A236" s="125" t="s">
        <v>1354</v>
      </c>
      <c r="B236" s="121" t="s">
        <v>1355</v>
      </c>
      <c r="C236" s="121" t="s">
        <v>817</v>
      </c>
      <c r="D236" s="126">
        <v>62.650060000000003</v>
      </c>
      <c r="E236" s="126">
        <v>-122.89919999999999</v>
      </c>
      <c r="F236" s="121" t="s">
        <v>829</v>
      </c>
      <c r="G236" s="121" t="s">
        <v>822</v>
      </c>
      <c r="H236" s="121" t="s">
        <v>823</v>
      </c>
      <c r="I236" s="121" t="s">
        <v>804</v>
      </c>
      <c r="J236" s="127" t="s">
        <v>883</v>
      </c>
      <c r="K236" s="127">
        <v>44</v>
      </c>
      <c r="L236" s="121"/>
      <c r="M236" s="121"/>
      <c r="N236" s="121"/>
      <c r="O236" s="246" t="s">
        <v>825</v>
      </c>
      <c r="P236" t="str">
        <f t="shared" si="3"/>
        <v>62.65006 -122.8992</v>
      </c>
    </row>
    <row r="237" spans="1:16" x14ac:dyDescent="0.2">
      <c r="A237" s="125" t="s">
        <v>1356</v>
      </c>
      <c r="B237" s="121" t="s">
        <v>1357</v>
      </c>
      <c r="C237" s="121" t="s">
        <v>817</v>
      </c>
      <c r="D237" s="126">
        <v>64.806669999999997</v>
      </c>
      <c r="E237" s="126">
        <v>-111.6781</v>
      </c>
      <c r="F237" s="121" t="s">
        <v>829</v>
      </c>
      <c r="G237" s="121" t="s">
        <v>822</v>
      </c>
      <c r="H237" s="121" t="s">
        <v>830</v>
      </c>
      <c r="I237" s="121" t="s">
        <v>804</v>
      </c>
      <c r="J237" s="127" t="s">
        <v>1023</v>
      </c>
      <c r="K237" s="127">
        <v>19</v>
      </c>
      <c r="L237" s="121"/>
      <c r="M237" s="121"/>
      <c r="N237" s="121"/>
      <c r="O237" s="246" t="s">
        <v>825</v>
      </c>
      <c r="P237" t="str">
        <f t="shared" si="3"/>
        <v>64.80667 -111.6781</v>
      </c>
    </row>
    <row r="238" spans="1:16" x14ac:dyDescent="0.2">
      <c r="A238" s="125" t="s">
        <v>1358</v>
      </c>
      <c r="B238" s="121"/>
      <c r="C238" s="121" t="s">
        <v>817</v>
      </c>
      <c r="D238" s="126">
        <v>60.039349999999999</v>
      </c>
      <c r="E238" s="126">
        <v>-115.96301699999999</v>
      </c>
      <c r="F238" s="121"/>
      <c r="G238" s="121"/>
      <c r="H238" s="121"/>
      <c r="I238" s="121"/>
      <c r="J238" s="127"/>
      <c r="K238" s="127"/>
      <c r="L238" s="121"/>
      <c r="M238" s="121"/>
      <c r="N238" s="121"/>
      <c r="O238" s="246"/>
    </row>
    <row r="239" spans="1:16" x14ac:dyDescent="0.2">
      <c r="A239" s="125" t="s">
        <v>1359</v>
      </c>
      <c r="B239" s="121" t="s">
        <v>1360</v>
      </c>
      <c r="C239" s="121" t="s">
        <v>817</v>
      </c>
      <c r="D239" s="126">
        <v>62.827509999999997</v>
      </c>
      <c r="E239" s="126">
        <v>-114.27423</v>
      </c>
      <c r="F239" s="121"/>
      <c r="G239" s="121" t="s">
        <v>822</v>
      </c>
      <c r="H239" s="121" t="s">
        <v>891</v>
      </c>
      <c r="I239" s="121" t="s">
        <v>804</v>
      </c>
      <c r="J239" s="127"/>
      <c r="K239" s="127"/>
      <c r="L239" s="121"/>
      <c r="M239" s="121"/>
      <c r="N239" s="121"/>
      <c r="O239" s="206" t="s">
        <v>825</v>
      </c>
      <c r="P239" t="str">
        <f t="shared" si="3"/>
        <v>62.82751 -114.27423</v>
      </c>
    </row>
    <row r="240" spans="1:16" x14ac:dyDescent="0.2">
      <c r="A240" s="125" t="s">
        <v>1361</v>
      </c>
      <c r="B240" s="121" t="s">
        <v>1362</v>
      </c>
      <c r="C240" s="121" t="s">
        <v>817</v>
      </c>
      <c r="D240" s="126">
        <v>62.671999999999997</v>
      </c>
      <c r="E240" s="126">
        <v>-114.2612</v>
      </c>
      <c r="F240" s="121" t="s">
        <v>829</v>
      </c>
      <c r="G240" s="121" t="s">
        <v>822</v>
      </c>
      <c r="H240" s="121" t="s">
        <v>891</v>
      </c>
      <c r="I240" s="121" t="s">
        <v>804</v>
      </c>
      <c r="J240" s="127" t="s">
        <v>1363</v>
      </c>
      <c r="K240" s="127">
        <v>78</v>
      </c>
      <c r="L240" s="121"/>
      <c r="M240" s="121"/>
      <c r="N240" s="121"/>
      <c r="O240" s="206" t="s">
        <v>825</v>
      </c>
      <c r="P240" t="str">
        <f t="shared" si="3"/>
        <v>62.672 -114.2612</v>
      </c>
    </row>
    <row r="241" spans="1:16" x14ac:dyDescent="0.2">
      <c r="A241" s="125" t="s">
        <v>1364</v>
      </c>
      <c r="B241" s="121" t="s">
        <v>1365</v>
      </c>
      <c r="C241" s="121" t="s">
        <v>817</v>
      </c>
      <c r="D241" s="126">
        <v>62.55894</v>
      </c>
      <c r="E241" s="126">
        <v>-114.2201</v>
      </c>
      <c r="F241" s="121" t="s">
        <v>829</v>
      </c>
      <c r="G241" s="121" t="s">
        <v>882</v>
      </c>
      <c r="H241" s="121" t="s">
        <v>830</v>
      </c>
      <c r="I241" s="121" t="s">
        <v>804</v>
      </c>
      <c r="J241" s="127" t="s">
        <v>858</v>
      </c>
      <c r="K241" s="127">
        <v>38</v>
      </c>
      <c r="L241" s="121"/>
      <c r="M241" s="121"/>
      <c r="N241" s="121"/>
      <c r="O241" s="206" t="s">
        <v>825</v>
      </c>
      <c r="P241" t="str">
        <f t="shared" si="3"/>
        <v>62.55894 -114.2201</v>
      </c>
    </row>
    <row r="242" spans="1:16" x14ac:dyDescent="0.2">
      <c r="A242" s="125" t="s">
        <v>1366</v>
      </c>
      <c r="B242" s="121" t="s">
        <v>1367</v>
      </c>
      <c r="C242" s="121" t="s">
        <v>801</v>
      </c>
      <c r="D242" s="126">
        <v>61.434440000000002</v>
      </c>
      <c r="E242" s="126">
        <v>-135.18833000000001</v>
      </c>
      <c r="F242" s="121"/>
      <c r="G242" s="121"/>
      <c r="H242" s="121"/>
      <c r="I242" s="121" t="s">
        <v>943</v>
      </c>
      <c r="J242" s="121"/>
      <c r="K242" s="121"/>
      <c r="L242" s="121"/>
      <c r="M242" s="121" t="s">
        <v>811</v>
      </c>
      <c r="N242" s="121"/>
      <c r="O242" s="206" t="s">
        <v>805</v>
      </c>
      <c r="P242" t="str">
        <f t="shared" si="3"/>
        <v>61.43444 -135.18833</v>
      </c>
    </row>
    <row r="243" spans="1:16" x14ac:dyDescent="0.2">
      <c r="A243" s="119" t="s">
        <v>1368</v>
      </c>
      <c r="B243" s="121" t="s">
        <v>1369</v>
      </c>
      <c r="C243" s="121" t="s">
        <v>801</v>
      </c>
      <c r="D243" s="124">
        <v>63.082500000000003</v>
      </c>
      <c r="E243" s="123">
        <v>-139.49692999999999</v>
      </c>
      <c r="F243" s="121" t="s">
        <v>810</v>
      </c>
      <c r="G243" s="121"/>
      <c r="H243" s="121" t="s">
        <v>823</v>
      </c>
      <c r="I243" s="121" t="s">
        <v>804</v>
      </c>
      <c r="J243" s="121"/>
      <c r="K243" s="121"/>
      <c r="L243" s="121" t="s">
        <v>811</v>
      </c>
      <c r="M243" s="121"/>
      <c r="N243" s="121"/>
      <c r="O243" s="206" t="s">
        <v>805</v>
      </c>
      <c r="P243" t="str">
        <f t="shared" si="3"/>
        <v>63.0825 -139.49693</v>
      </c>
    </row>
    <row r="244" spans="1:16" x14ac:dyDescent="0.2">
      <c r="A244" s="125" t="s">
        <v>1370</v>
      </c>
      <c r="B244" s="120" t="s">
        <v>1371</v>
      </c>
      <c r="C244" s="121" t="s">
        <v>801</v>
      </c>
      <c r="D244" s="123">
        <v>62.094200000000001</v>
      </c>
      <c r="E244" s="123">
        <v>-136.27250000000001</v>
      </c>
      <c r="F244" s="121" t="s">
        <v>1372</v>
      </c>
      <c r="G244" s="121"/>
      <c r="H244" s="121" t="s">
        <v>830</v>
      </c>
      <c r="I244" s="121" t="s">
        <v>804</v>
      </c>
      <c r="J244" s="121"/>
      <c r="K244" s="121"/>
      <c r="L244" s="121"/>
      <c r="M244" s="121"/>
      <c r="N244" s="121"/>
      <c r="O244" s="206" t="s">
        <v>805</v>
      </c>
      <c r="P244" t="str">
        <f t="shared" si="3"/>
        <v>62.0942 -136.2725</v>
      </c>
    </row>
    <row r="245" spans="1:16" x14ac:dyDescent="0.2">
      <c r="A245" s="125" t="s">
        <v>1373</v>
      </c>
      <c r="B245" s="120" t="s">
        <v>1374</v>
      </c>
      <c r="C245" s="121" t="s">
        <v>801</v>
      </c>
      <c r="D245" s="123">
        <v>64.064400000000006</v>
      </c>
      <c r="E245" s="123">
        <v>-139.4308</v>
      </c>
      <c r="F245" s="121" t="s">
        <v>1063</v>
      </c>
      <c r="G245" s="121"/>
      <c r="H245" s="121" t="s">
        <v>830</v>
      </c>
      <c r="I245" s="121" t="s">
        <v>804</v>
      </c>
      <c r="J245" s="121"/>
      <c r="K245" s="121"/>
      <c r="L245" s="121"/>
      <c r="M245" s="121"/>
      <c r="N245" s="121"/>
      <c r="O245" s="206" t="s">
        <v>805</v>
      </c>
      <c r="P245" t="str">
        <f t="shared" si="3"/>
        <v>64.0644 -139.4308</v>
      </c>
    </row>
    <row r="246" spans="1:16" x14ac:dyDescent="0.2">
      <c r="A246" s="119" t="s">
        <v>1375</v>
      </c>
      <c r="B246" s="121" t="s">
        <v>1376</v>
      </c>
      <c r="C246" s="121" t="s">
        <v>801</v>
      </c>
      <c r="D246" s="124">
        <v>64.789439999999999</v>
      </c>
      <c r="E246" s="123">
        <v>-141.19776999999999</v>
      </c>
      <c r="F246" s="121" t="s">
        <v>810</v>
      </c>
      <c r="G246" s="121"/>
      <c r="H246" s="121" t="s">
        <v>823</v>
      </c>
      <c r="I246" s="121" t="s">
        <v>804</v>
      </c>
      <c r="J246" s="121"/>
      <c r="K246" s="121"/>
      <c r="L246" s="121"/>
      <c r="M246" s="121"/>
      <c r="N246" s="121"/>
      <c r="O246" s="206" t="s">
        <v>805</v>
      </c>
      <c r="P246" t="str">
        <f t="shared" si="3"/>
        <v>64.78944 -141.19777</v>
      </c>
    </row>
    <row r="247" spans="1:16" x14ac:dyDescent="0.2">
      <c r="A247" s="125" t="s">
        <v>1377</v>
      </c>
      <c r="B247" s="120" t="s">
        <v>1378</v>
      </c>
      <c r="C247" s="121" t="s">
        <v>801</v>
      </c>
      <c r="D247" s="123">
        <v>60.708799999999997</v>
      </c>
      <c r="E247" s="123">
        <v>-135.04169999999999</v>
      </c>
      <c r="F247" s="121" t="s">
        <v>802</v>
      </c>
      <c r="G247" s="121"/>
      <c r="H247" s="121" t="s">
        <v>1281</v>
      </c>
      <c r="I247" s="121" t="s">
        <v>804</v>
      </c>
      <c r="J247" s="121"/>
      <c r="K247" s="121"/>
      <c r="L247" s="121"/>
      <c r="M247" s="121"/>
      <c r="N247" s="121"/>
      <c r="O247" s="206" t="s">
        <v>805</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D56" sqref="D56"/>
    </sheetView>
  </sheetViews>
  <sheetFormatPr defaultColWidth="9.140625" defaultRowHeight="15.75" x14ac:dyDescent="0.2"/>
  <cols>
    <col min="1" max="1" width="19.140625" style="92" customWidth="1"/>
    <col min="2" max="2" width="38.5703125" style="92" customWidth="1"/>
    <col min="3" max="3" width="28.5703125" style="92" customWidth="1"/>
    <col min="4" max="4" width="38.5703125" style="92" customWidth="1"/>
    <col min="5" max="5" width="20.42578125" style="92" customWidth="1"/>
    <col min="6" max="6" width="38.5703125" style="92" customWidth="1"/>
    <col min="7" max="7" width="20.42578125" style="92" customWidth="1"/>
    <col min="8" max="8" width="38.5703125" style="92" customWidth="1"/>
    <col min="9" max="9" width="20.42578125" style="92" customWidth="1"/>
    <col min="10" max="10" width="38.5703125" style="92" customWidth="1"/>
    <col min="11" max="11" width="20.42578125" style="92" customWidth="1"/>
    <col min="12" max="12" width="38.5703125" style="92" customWidth="1"/>
    <col min="13" max="13" width="20.42578125" style="92" customWidth="1"/>
    <col min="14" max="14" width="38.5703125" style="92" customWidth="1"/>
    <col min="15" max="15" width="20.42578125" style="92" customWidth="1"/>
    <col min="16" max="16" width="38.5703125" style="92" customWidth="1"/>
    <col min="17" max="17" width="20.42578125" style="92" customWidth="1"/>
    <col min="18" max="18" width="38.5703125" style="92" customWidth="1"/>
    <col min="19" max="19" width="20.42578125" style="92" customWidth="1"/>
    <col min="20" max="20" width="38.5703125" style="92" customWidth="1"/>
    <col min="21" max="21" width="20.42578125" style="92" customWidth="1"/>
    <col min="22" max="16384" width="9.140625" style="92"/>
  </cols>
  <sheetData>
    <row r="1" spans="1:21" ht="16.5" thickBot="1" x14ac:dyDescent="0.25">
      <c r="A1" s="89" t="s">
        <v>722</v>
      </c>
      <c r="B1" s="90" t="s">
        <v>723</v>
      </c>
      <c r="C1" s="91" t="s">
        <v>724</v>
      </c>
      <c r="D1" s="90" t="s">
        <v>723</v>
      </c>
      <c r="E1" s="91" t="s">
        <v>724</v>
      </c>
      <c r="F1" s="90" t="s">
        <v>723</v>
      </c>
      <c r="G1" s="91" t="s">
        <v>724</v>
      </c>
      <c r="H1" s="90" t="s">
        <v>723</v>
      </c>
      <c r="I1" s="91" t="s">
        <v>724</v>
      </c>
      <c r="J1" s="90" t="s">
        <v>723</v>
      </c>
      <c r="K1" s="91" t="s">
        <v>724</v>
      </c>
      <c r="L1" s="90" t="s">
        <v>723</v>
      </c>
      <c r="M1" s="91" t="s">
        <v>724</v>
      </c>
      <c r="N1" s="90" t="s">
        <v>723</v>
      </c>
      <c r="O1" s="91" t="s">
        <v>724</v>
      </c>
      <c r="P1" s="90" t="s">
        <v>723</v>
      </c>
      <c r="Q1" s="91" t="s">
        <v>724</v>
      </c>
      <c r="R1" s="90" t="s">
        <v>723</v>
      </c>
      <c r="S1" s="91" t="s">
        <v>724</v>
      </c>
      <c r="T1" s="90" t="s">
        <v>723</v>
      </c>
      <c r="U1" s="91" t="s">
        <v>724</v>
      </c>
    </row>
    <row r="2" spans="1:21" ht="16.5" thickTop="1" x14ac:dyDescent="0.2">
      <c r="A2" s="93" t="s">
        <v>725</v>
      </c>
      <c r="B2" s="94"/>
      <c r="C2" s="95"/>
      <c r="D2" s="94" t="s">
        <v>726</v>
      </c>
      <c r="E2" s="95"/>
      <c r="F2" s="94"/>
      <c r="G2" s="95"/>
      <c r="H2" s="94"/>
      <c r="I2" s="95"/>
      <c r="J2" s="94"/>
      <c r="K2" s="95"/>
      <c r="L2" s="94"/>
      <c r="M2" s="95"/>
      <c r="N2" s="94"/>
      <c r="O2" s="95"/>
      <c r="P2" s="94"/>
      <c r="Q2" s="95"/>
      <c r="R2" s="94"/>
      <c r="S2" s="95"/>
      <c r="T2" s="94"/>
      <c r="U2" s="95"/>
    </row>
    <row r="3" spans="1:21" x14ac:dyDescent="0.2">
      <c r="A3" s="96" t="s">
        <v>138</v>
      </c>
      <c r="B3" s="97" t="str">
        <f t="shared" ref="B3:B66" si="0">IF($A3="","","Private Accommodation")</f>
        <v>Private Accommodation</v>
      </c>
      <c r="C3" s="97" t="s">
        <v>76</v>
      </c>
      <c r="D3" s="97"/>
      <c r="E3" s="98"/>
      <c r="F3" s="97"/>
      <c r="G3" s="98"/>
      <c r="H3" s="97"/>
      <c r="I3" s="98"/>
      <c r="J3" s="97"/>
      <c r="K3" s="98"/>
      <c r="L3" s="97"/>
      <c r="M3" s="98"/>
      <c r="N3" s="97"/>
      <c r="O3" s="98"/>
      <c r="P3" s="97"/>
      <c r="Q3" s="98"/>
      <c r="R3" s="97"/>
      <c r="S3" s="98"/>
      <c r="T3" s="97"/>
      <c r="U3" s="98"/>
    </row>
    <row r="4" spans="1:21" x14ac:dyDescent="0.2">
      <c r="A4" s="96" t="s">
        <v>687</v>
      </c>
      <c r="B4" s="97" t="str">
        <f t="shared" si="0"/>
        <v>Private Accommodation</v>
      </c>
      <c r="C4" s="97" t="s">
        <v>76</v>
      </c>
      <c r="D4" s="97" t="s">
        <v>688</v>
      </c>
      <c r="E4" s="98" t="s">
        <v>689</v>
      </c>
      <c r="F4" s="97"/>
      <c r="G4" s="98"/>
      <c r="H4" s="97"/>
      <c r="I4" s="98"/>
      <c r="J4" s="97"/>
      <c r="K4" s="98"/>
      <c r="L4" s="97"/>
      <c r="M4" s="98"/>
      <c r="N4" s="97"/>
      <c r="O4" s="98"/>
      <c r="P4" s="97"/>
      <c r="Q4" s="98"/>
      <c r="R4" s="97"/>
      <c r="S4" s="98"/>
      <c r="T4" s="97"/>
      <c r="U4" s="98"/>
    </row>
    <row r="5" spans="1:21" x14ac:dyDescent="0.2">
      <c r="A5" s="96" t="s">
        <v>678</v>
      </c>
      <c r="B5" s="97" t="str">
        <f t="shared" si="0"/>
        <v>Private Accommodation</v>
      </c>
      <c r="C5" s="97" t="s">
        <v>76</v>
      </c>
      <c r="D5" s="97" t="s">
        <v>679</v>
      </c>
      <c r="E5" s="98" t="s">
        <v>680</v>
      </c>
      <c r="F5" s="97"/>
      <c r="G5" s="98"/>
      <c r="H5" s="97"/>
      <c r="I5" s="98"/>
      <c r="J5" s="97"/>
      <c r="K5" s="98"/>
      <c r="L5" s="97"/>
      <c r="M5" s="98"/>
      <c r="N5" s="97"/>
      <c r="O5" s="98"/>
      <c r="P5" s="97"/>
      <c r="Q5" s="98"/>
      <c r="R5" s="97"/>
      <c r="S5" s="98"/>
      <c r="T5" s="97"/>
      <c r="U5" s="98"/>
    </row>
    <row r="6" spans="1:21" x14ac:dyDescent="0.2">
      <c r="A6" s="96" t="s">
        <v>727</v>
      </c>
      <c r="B6" s="97" t="str">
        <f t="shared" si="0"/>
        <v>Private Accommodation</v>
      </c>
      <c r="C6" s="97" t="s">
        <v>76</v>
      </c>
      <c r="D6" s="97"/>
      <c r="E6" s="98"/>
      <c r="F6" s="97"/>
      <c r="G6" s="98"/>
      <c r="H6" s="97"/>
      <c r="I6" s="98"/>
      <c r="J6" s="97"/>
      <c r="K6" s="98"/>
      <c r="L6" s="97"/>
      <c r="M6" s="98"/>
      <c r="N6" s="97"/>
      <c r="O6" s="98"/>
      <c r="P6" s="97"/>
      <c r="Q6" s="98"/>
      <c r="R6" s="97"/>
      <c r="S6" s="98"/>
      <c r="T6" s="97"/>
      <c r="U6" s="98"/>
    </row>
    <row r="7" spans="1:21" x14ac:dyDescent="0.25">
      <c r="A7" s="96" t="s">
        <v>728</v>
      </c>
      <c r="B7" s="97" t="str">
        <f t="shared" si="0"/>
        <v>Private Accommodation</v>
      </c>
      <c r="C7" s="231" t="s">
        <v>76</v>
      </c>
      <c r="D7" s="247" t="s">
        <v>729</v>
      </c>
      <c r="E7" s="247" t="s">
        <v>730</v>
      </c>
      <c r="F7" s="247" t="s">
        <v>731</v>
      </c>
      <c r="G7" s="247" t="s">
        <v>732</v>
      </c>
      <c r="H7" s="247" t="s">
        <v>733</v>
      </c>
      <c r="I7" s="247" t="s">
        <v>734</v>
      </c>
      <c r="J7" s="97"/>
      <c r="K7" s="98"/>
      <c r="L7" s="97"/>
      <c r="M7" s="98"/>
      <c r="N7" s="97"/>
      <c r="O7" s="98"/>
      <c r="P7" s="97"/>
      <c r="Q7" s="98"/>
      <c r="R7" s="97"/>
      <c r="S7" s="98"/>
      <c r="T7" s="97"/>
      <c r="U7" s="98"/>
    </row>
    <row r="8" spans="1:21" x14ac:dyDescent="0.2">
      <c r="A8" s="96" t="s">
        <v>715</v>
      </c>
      <c r="B8" s="97" t="str">
        <f t="shared" si="0"/>
        <v>Private Accommodation</v>
      </c>
      <c r="C8" s="97" t="s">
        <v>76</v>
      </c>
      <c r="D8" s="97" t="s">
        <v>718</v>
      </c>
      <c r="E8" s="98" t="s">
        <v>719</v>
      </c>
      <c r="F8" s="97" t="s">
        <v>716</v>
      </c>
      <c r="G8" s="98" t="s">
        <v>717</v>
      </c>
      <c r="H8" s="97" t="s">
        <v>735</v>
      </c>
      <c r="I8" s="98" t="s">
        <v>721</v>
      </c>
      <c r="J8" s="97"/>
      <c r="K8" s="98"/>
      <c r="L8" s="97"/>
      <c r="M8" s="98"/>
      <c r="N8" s="97"/>
      <c r="O8" s="98"/>
      <c r="P8" s="97"/>
      <c r="Q8" s="98"/>
      <c r="R8" s="97"/>
      <c r="S8" s="98"/>
      <c r="T8" s="97"/>
      <c r="U8" s="98"/>
    </row>
    <row r="9" spans="1:21" x14ac:dyDescent="0.2">
      <c r="A9" s="96" t="s">
        <v>700</v>
      </c>
      <c r="B9" s="97" t="str">
        <f t="shared" si="0"/>
        <v>Private Accommodation</v>
      </c>
      <c r="C9" s="97" t="s">
        <v>76</v>
      </c>
      <c r="D9" s="97" t="s">
        <v>701</v>
      </c>
      <c r="E9" s="98" t="s">
        <v>702</v>
      </c>
      <c r="F9" s="97" t="s">
        <v>703</v>
      </c>
      <c r="G9" s="98" t="s">
        <v>704</v>
      </c>
      <c r="H9" s="97" t="s">
        <v>705</v>
      </c>
      <c r="I9" s="98" t="s">
        <v>706</v>
      </c>
      <c r="J9" s="97" t="s">
        <v>707</v>
      </c>
      <c r="K9" s="98" t="s">
        <v>708</v>
      </c>
      <c r="L9" s="97"/>
      <c r="M9" s="98"/>
      <c r="N9" s="97"/>
      <c r="O9" s="98"/>
      <c r="P9" s="97"/>
      <c r="Q9" s="98"/>
      <c r="R9" s="97"/>
      <c r="S9" s="98"/>
      <c r="T9" s="97"/>
      <c r="U9" s="98"/>
    </row>
    <row r="10" spans="1:21" x14ac:dyDescent="0.2">
      <c r="A10" s="96" t="s">
        <v>736</v>
      </c>
      <c r="B10" s="97" t="str">
        <f t="shared" si="0"/>
        <v>Private Accommodation</v>
      </c>
      <c r="C10" s="97" t="s">
        <v>76</v>
      </c>
      <c r="D10" s="97" t="s">
        <v>737</v>
      </c>
      <c r="E10" s="98" t="s">
        <v>738</v>
      </c>
      <c r="F10" s="97" t="s">
        <v>739</v>
      </c>
      <c r="G10" s="98" t="s">
        <v>740</v>
      </c>
      <c r="H10" s="97" t="s">
        <v>741</v>
      </c>
      <c r="I10" s="98" t="s">
        <v>742</v>
      </c>
      <c r="J10" s="97" t="s">
        <v>743</v>
      </c>
      <c r="K10" s="98" t="s">
        <v>744</v>
      </c>
      <c r="L10" s="97"/>
      <c r="M10" s="98"/>
      <c r="N10" s="97"/>
      <c r="O10" s="98"/>
      <c r="P10" s="97"/>
      <c r="Q10" s="98"/>
      <c r="R10" s="97"/>
      <c r="S10" s="98"/>
      <c r="T10" s="97"/>
      <c r="U10" s="98"/>
    </row>
    <row r="11" spans="1:21" x14ac:dyDescent="0.25">
      <c r="A11" s="96" t="s">
        <v>709</v>
      </c>
      <c r="B11" s="97" t="str">
        <f t="shared" si="0"/>
        <v>Private Accommodation</v>
      </c>
      <c r="C11" s="231" t="s">
        <v>76</v>
      </c>
      <c r="D11" s="247" t="s">
        <v>745</v>
      </c>
      <c r="E11" s="247" t="s">
        <v>746</v>
      </c>
      <c r="F11" s="247" t="s">
        <v>747</v>
      </c>
      <c r="G11" s="247" t="s">
        <v>748</v>
      </c>
      <c r="H11" s="97"/>
      <c r="I11" s="98"/>
      <c r="J11" s="97"/>
      <c r="K11" s="98"/>
      <c r="L11" s="97"/>
      <c r="M11" s="98"/>
      <c r="N11" s="97"/>
      <c r="O11" s="98"/>
      <c r="P11" s="97"/>
      <c r="Q11" s="98"/>
      <c r="R11" s="97"/>
      <c r="S11" s="98"/>
      <c r="T11" s="97"/>
      <c r="U11" s="98"/>
    </row>
    <row r="12" spans="1:21" x14ac:dyDescent="0.2">
      <c r="A12" s="96" t="s">
        <v>681</v>
      </c>
      <c r="B12" s="97" t="str">
        <f t="shared" si="0"/>
        <v>Private Accommodation</v>
      </c>
      <c r="C12" s="97" t="s">
        <v>76</v>
      </c>
      <c r="D12" s="97" t="s">
        <v>682</v>
      </c>
      <c r="E12" s="98" t="s">
        <v>683</v>
      </c>
      <c r="F12" s="97"/>
      <c r="G12" s="98"/>
      <c r="H12" s="97"/>
      <c r="I12" s="98"/>
      <c r="J12" s="97"/>
      <c r="K12" s="98"/>
      <c r="L12" s="97"/>
      <c r="M12" s="98"/>
      <c r="N12" s="97"/>
      <c r="O12" s="98"/>
      <c r="P12" s="97"/>
      <c r="Q12" s="98"/>
      <c r="R12" s="97"/>
      <c r="S12" s="98"/>
      <c r="T12" s="97"/>
      <c r="U12" s="98"/>
    </row>
    <row r="13" spans="1:21" x14ac:dyDescent="0.2">
      <c r="A13" s="96" t="s">
        <v>692</v>
      </c>
      <c r="B13" s="97" t="str">
        <f t="shared" si="0"/>
        <v>Private Accommodation</v>
      </c>
      <c r="C13" s="97" t="s">
        <v>76</v>
      </c>
      <c r="D13" s="97" t="s">
        <v>695</v>
      </c>
      <c r="E13" s="98" t="s">
        <v>696</v>
      </c>
      <c r="F13" s="97" t="s">
        <v>693</v>
      </c>
      <c r="G13" s="98" t="s">
        <v>694</v>
      </c>
      <c r="H13" s="97"/>
      <c r="I13" s="98"/>
      <c r="J13" s="97"/>
      <c r="K13" s="98"/>
      <c r="L13" s="97"/>
      <c r="M13" s="98"/>
      <c r="N13" s="97"/>
      <c r="O13" s="98"/>
      <c r="P13" s="97"/>
      <c r="Q13" s="98"/>
      <c r="R13" s="97"/>
      <c r="S13" s="98"/>
      <c r="T13" s="97"/>
      <c r="U13" s="98"/>
    </row>
    <row r="14" spans="1:21" x14ac:dyDescent="0.2">
      <c r="A14" s="96" t="s">
        <v>673</v>
      </c>
      <c r="B14" s="97" t="str">
        <f t="shared" si="0"/>
        <v>Private Accommodation</v>
      </c>
      <c r="C14" s="97" t="s">
        <v>76</v>
      </c>
      <c r="D14" s="97" t="s">
        <v>674</v>
      </c>
      <c r="E14" s="98" t="s">
        <v>675</v>
      </c>
      <c r="F14" s="97" t="s">
        <v>676</v>
      </c>
      <c r="G14" s="98" t="s">
        <v>677</v>
      </c>
      <c r="H14" s="97"/>
      <c r="I14" s="98"/>
      <c r="J14" s="97"/>
      <c r="K14" s="98"/>
      <c r="L14" s="97"/>
      <c r="M14" s="98"/>
      <c r="N14" s="97"/>
      <c r="O14" s="98"/>
      <c r="P14" s="97"/>
      <c r="Q14" s="98"/>
      <c r="R14" s="97"/>
      <c r="S14" s="98"/>
      <c r="T14" s="97"/>
      <c r="U14" s="98"/>
    </row>
    <row r="15" spans="1:21" x14ac:dyDescent="0.2">
      <c r="A15" s="96" t="s">
        <v>684</v>
      </c>
      <c r="B15" s="97" t="str">
        <f t="shared" si="0"/>
        <v>Private Accommodation</v>
      </c>
      <c r="C15" s="97" t="s">
        <v>76</v>
      </c>
      <c r="D15" s="97" t="s">
        <v>685</v>
      </c>
      <c r="E15" s="98" t="s">
        <v>686</v>
      </c>
      <c r="F15" s="97"/>
      <c r="G15" s="98"/>
      <c r="H15" s="97"/>
      <c r="I15" s="98"/>
      <c r="J15" s="97"/>
      <c r="K15" s="98"/>
      <c r="L15" s="97"/>
      <c r="M15" s="98"/>
      <c r="N15" s="97"/>
      <c r="O15" s="98"/>
      <c r="P15" s="97"/>
      <c r="Q15" s="98"/>
      <c r="R15" s="97"/>
      <c r="S15" s="98"/>
      <c r="T15" s="97"/>
      <c r="U15" s="98"/>
    </row>
    <row r="16" spans="1:21" x14ac:dyDescent="0.2">
      <c r="A16" s="96" t="s">
        <v>712</v>
      </c>
      <c r="B16" s="97" t="str">
        <f t="shared" si="0"/>
        <v>Private Accommodation</v>
      </c>
      <c r="C16" s="97" t="s">
        <v>76</v>
      </c>
      <c r="D16" s="97" t="s">
        <v>713</v>
      </c>
      <c r="E16" s="98" t="s">
        <v>714</v>
      </c>
      <c r="F16" s="97"/>
      <c r="G16" s="98"/>
      <c r="H16" s="97"/>
      <c r="I16" s="98"/>
      <c r="J16" s="97"/>
      <c r="K16" s="98"/>
      <c r="L16" s="97"/>
      <c r="M16" s="98"/>
      <c r="N16" s="97"/>
      <c r="O16" s="98"/>
      <c r="P16" s="97"/>
      <c r="Q16" s="98"/>
      <c r="R16" s="97"/>
      <c r="S16" s="98"/>
      <c r="T16" s="97"/>
      <c r="U16" s="98"/>
    </row>
    <row r="17" spans="1:21" x14ac:dyDescent="0.2">
      <c r="A17" s="96" t="s">
        <v>666</v>
      </c>
      <c r="B17" s="97" t="str">
        <f t="shared" si="0"/>
        <v>Private Accommodation</v>
      </c>
      <c r="C17" s="97" t="s">
        <v>76</v>
      </c>
      <c r="D17" s="97" t="s">
        <v>667</v>
      </c>
      <c r="E17" s="98" t="s">
        <v>668</v>
      </c>
      <c r="F17" s="97" t="s">
        <v>690</v>
      </c>
      <c r="G17" s="98" t="s">
        <v>691</v>
      </c>
      <c r="H17" s="97"/>
      <c r="I17" s="98"/>
      <c r="J17" s="97"/>
      <c r="K17" s="98"/>
      <c r="L17" s="97"/>
      <c r="M17" s="98"/>
      <c r="N17" s="97"/>
      <c r="O17" s="98"/>
      <c r="P17" s="97"/>
      <c r="Q17" s="98"/>
      <c r="R17" s="97"/>
      <c r="S17" s="98"/>
      <c r="T17" s="97"/>
      <c r="U17" s="98"/>
    </row>
    <row r="18" spans="1:21" x14ac:dyDescent="0.2">
      <c r="A18" s="96" t="s">
        <v>697</v>
      </c>
      <c r="B18" s="97" t="str">
        <f t="shared" si="0"/>
        <v>Private Accommodation</v>
      </c>
      <c r="C18" s="97" t="s">
        <v>76</v>
      </c>
      <c r="D18" s="97" t="s">
        <v>698</v>
      </c>
      <c r="E18" s="98" t="s">
        <v>699</v>
      </c>
      <c r="F18" s="97"/>
      <c r="G18" s="98"/>
      <c r="H18" s="97"/>
      <c r="I18" s="98"/>
      <c r="J18" s="97"/>
      <c r="K18" s="98"/>
      <c r="L18" s="97"/>
      <c r="M18" s="98"/>
      <c r="N18" s="97"/>
      <c r="O18" s="98"/>
      <c r="P18" s="97"/>
      <c r="Q18" s="98"/>
      <c r="R18" s="97"/>
      <c r="S18" s="98"/>
      <c r="T18" s="97"/>
      <c r="U18" s="98"/>
    </row>
    <row r="19" spans="1:21" x14ac:dyDescent="0.2">
      <c r="A19" s="96" t="s">
        <v>669</v>
      </c>
      <c r="B19" s="97" t="str">
        <f t="shared" si="0"/>
        <v>Private Accommodation</v>
      </c>
      <c r="C19" s="97" t="s">
        <v>76</v>
      </c>
      <c r="D19" s="97" t="s">
        <v>749</v>
      </c>
      <c r="E19" s="98" t="s">
        <v>750</v>
      </c>
      <c r="F19" s="97" t="s">
        <v>751</v>
      </c>
      <c r="G19" s="98" t="s">
        <v>752</v>
      </c>
      <c r="H19" s="97" t="s">
        <v>753</v>
      </c>
      <c r="I19" s="98" t="s">
        <v>754</v>
      </c>
      <c r="J19" s="97"/>
      <c r="K19" s="98"/>
      <c r="L19" s="97"/>
      <c r="M19" s="98"/>
      <c r="N19" s="97"/>
      <c r="O19" s="98"/>
      <c r="P19" s="97"/>
      <c r="Q19" s="98"/>
      <c r="R19" s="97"/>
      <c r="S19" s="98"/>
      <c r="T19" s="97"/>
      <c r="U19" s="98"/>
    </row>
    <row r="20" spans="1:21" x14ac:dyDescent="0.2">
      <c r="A20" s="96" t="s">
        <v>128</v>
      </c>
      <c r="B20" s="97" t="str">
        <f t="shared" si="0"/>
        <v>Private Accommodation</v>
      </c>
      <c r="C20" s="97" t="s">
        <v>76</v>
      </c>
      <c r="D20" s="97"/>
      <c r="E20" s="98"/>
      <c r="F20" s="97"/>
      <c r="G20" s="98"/>
      <c r="H20" s="97"/>
      <c r="I20" s="98"/>
      <c r="J20" s="97"/>
      <c r="K20" s="98"/>
      <c r="L20" s="97"/>
      <c r="M20" s="98"/>
      <c r="N20" s="97"/>
      <c r="O20" s="98"/>
      <c r="P20" s="97"/>
      <c r="Q20" s="98"/>
      <c r="R20" s="97"/>
      <c r="S20" s="98"/>
      <c r="T20" s="97"/>
      <c r="U20" s="98"/>
    </row>
    <row r="21" spans="1:21" x14ac:dyDescent="0.2">
      <c r="A21" s="96" t="s">
        <v>122</v>
      </c>
      <c r="B21" s="97" t="str">
        <f t="shared" si="0"/>
        <v>Private Accommodation</v>
      </c>
      <c r="C21" s="97" t="s">
        <v>76</v>
      </c>
      <c r="D21" s="97"/>
      <c r="E21" s="98"/>
      <c r="F21" s="97"/>
      <c r="G21" s="98"/>
      <c r="H21" s="97"/>
      <c r="I21" s="98"/>
      <c r="J21" s="97"/>
      <c r="K21" s="98"/>
      <c r="L21" s="97"/>
      <c r="M21" s="98"/>
      <c r="N21" s="97"/>
      <c r="O21" s="98"/>
      <c r="P21" s="97"/>
      <c r="Q21" s="98"/>
      <c r="R21" s="97"/>
      <c r="S21" s="98"/>
      <c r="T21" s="97"/>
      <c r="U21" s="98"/>
    </row>
    <row r="22" spans="1:21" x14ac:dyDescent="0.2">
      <c r="A22" s="96" t="s">
        <v>564</v>
      </c>
      <c r="B22" s="97" t="str">
        <f>IF($A22="","","Staff House")</f>
        <v>Staff House</v>
      </c>
      <c r="C22" s="98" t="s">
        <v>755</v>
      </c>
      <c r="D22" s="97"/>
      <c r="E22" s="98"/>
      <c r="F22" s="97"/>
      <c r="G22" s="98"/>
      <c r="H22" s="97"/>
      <c r="I22" s="98"/>
      <c r="J22" s="97"/>
      <c r="K22" s="98"/>
      <c r="L22" s="97"/>
      <c r="M22" s="98"/>
      <c r="N22" s="97"/>
      <c r="O22" s="98"/>
      <c r="P22" s="97"/>
      <c r="Q22" s="98"/>
      <c r="R22" s="97"/>
      <c r="S22" s="98"/>
      <c r="T22" s="97"/>
      <c r="U22" s="98"/>
    </row>
    <row r="23" spans="1:21" x14ac:dyDescent="0.2">
      <c r="A23" s="96" t="s">
        <v>756</v>
      </c>
      <c r="B23" s="97" t="str">
        <f t="shared" si="0"/>
        <v>Private Accommodation</v>
      </c>
      <c r="C23" s="97" t="s">
        <v>76</v>
      </c>
      <c r="D23" s="97" t="s">
        <v>757</v>
      </c>
      <c r="E23" s="98" t="s">
        <v>758</v>
      </c>
      <c r="F23" s="97" t="s">
        <v>759</v>
      </c>
      <c r="G23" s="98" t="s">
        <v>760</v>
      </c>
      <c r="H23" s="97"/>
      <c r="I23" s="98"/>
      <c r="J23" s="97"/>
      <c r="K23" s="98"/>
      <c r="L23" s="97"/>
      <c r="M23" s="98"/>
      <c r="N23" s="97"/>
      <c r="O23" s="98"/>
      <c r="P23" s="97"/>
      <c r="Q23" s="98"/>
      <c r="R23" s="97"/>
      <c r="S23" s="98"/>
      <c r="T23" s="97"/>
      <c r="U23" s="98"/>
    </row>
    <row r="24" spans="1:21" x14ac:dyDescent="0.2">
      <c r="A24" s="96" t="s">
        <v>761</v>
      </c>
      <c r="B24" s="97" t="str">
        <f t="shared" si="0"/>
        <v>Private Accommodation</v>
      </c>
      <c r="C24" s="97" t="s">
        <v>76</v>
      </c>
      <c r="D24" s="97" t="s">
        <v>762</v>
      </c>
      <c r="E24" s="98" t="s">
        <v>763</v>
      </c>
      <c r="F24" s="97"/>
      <c r="G24" s="98"/>
      <c r="H24" s="97"/>
      <c r="I24" s="98"/>
      <c r="J24" s="97"/>
      <c r="K24" s="98"/>
      <c r="L24" s="97"/>
      <c r="M24" s="98"/>
      <c r="N24" s="97"/>
      <c r="O24" s="98"/>
      <c r="P24" s="97"/>
      <c r="Q24" s="98"/>
      <c r="R24" s="97"/>
      <c r="S24" s="98"/>
      <c r="T24" s="97"/>
      <c r="U24" s="98"/>
    </row>
    <row r="25" spans="1:21" x14ac:dyDescent="0.25">
      <c r="A25" s="96" t="s">
        <v>764</v>
      </c>
      <c r="B25" s="97" t="str">
        <f t="shared" si="0"/>
        <v>Private Accommodation</v>
      </c>
      <c r="C25" s="231" t="s">
        <v>76</v>
      </c>
      <c r="D25" s="242" t="s">
        <v>765</v>
      </c>
      <c r="E25" s="242" t="s">
        <v>766</v>
      </c>
      <c r="F25" s="97" t="s">
        <v>767</v>
      </c>
      <c r="G25" s="98" t="s">
        <v>768</v>
      </c>
      <c r="H25" s="97"/>
      <c r="I25" s="98"/>
      <c r="J25" s="97"/>
      <c r="K25" s="98"/>
      <c r="L25" s="97"/>
      <c r="M25" s="98"/>
      <c r="N25" s="97"/>
      <c r="O25" s="98"/>
      <c r="P25" s="97"/>
      <c r="Q25" s="98"/>
      <c r="R25" s="97"/>
      <c r="S25" s="98"/>
      <c r="T25" s="97"/>
      <c r="U25" s="98"/>
    </row>
    <row r="26" spans="1:21" x14ac:dyDescent="0.2">
      <c r="A26" s="96" t="s">
        <v>195</v>
      </c>
      <c r="B26" s="97" t="str">
        <f t="shared" si="0"/>
        <v>Private Accommodation</v>
      </c>
      <c r="C26" s="231" t="s">
        <v>76</v>
      </c>
      <c r="D26" s="233" t="s">
        <v>665</v>
      </c>
      <c r="E26" s="232"/>
      <c r="F26" s="97"/>
      <c r="G26" s="98"/>
      <c r="H26" s="97"/>
      <c r="I26" s="98"/>
      <c r="J26" s="97"/>
      <c r="K26" s="98"/>
      <c r="L26" s="97"/>
      <c r="M26" s="98"/>
      <c r="N26" s="97"/>
      <c r="O26" s="98"/>
      <c r="P26" s="97"/>
      <c r="Q26" s="98"/>
      <c r="R26" s="97"/>
      <c r="S26" s="98"/>
      <c r="T26" s="97"/>
      <c r="U26" s="98"/>
    </row>
    <row r="27" spans="1:21" x14ac:dyDescent="0.2">
      <c r="A27" s="96" t="s">
        <v>582</v>
      </c>
      <c r="B27" s="97" t="str">
        <f t="shared" si="0"/>
        <v>Private Accommodation</v>
      </c>
      <c r="C27" s="231" t="s">
        <v>76</v>
      </c>
      <c r="D27" s="97" t="s">
        <v>769</v>
      </c>
      <c r="E27" s="98" t="s">
        <v>770</v>
      </c>
      <c r="F27" s="97" t="s">
        <v>771</v>
      </c>
      <c r="G27" s="98" t="s">
        <v>772</v>
      </c>
      <c r="H27" s="97" t="s">
        <v>773</v>
      </c>
      <c r="I27" s="98" t="s">
        <v>774</v>
      </c>
      <c r="J27" s="97"/>
      <c r="K27" s="98"/>
      <c r="L27" s="97"/>
      <c r="M27" s="98"/>
      <c r="N27" s="97"/>
      <c r="O27" s="98"/>
      <c r="P27" s="97"/>
      <c r="Q27" s="98"/>
      <c r="R27" s="97"/>
      <c r="S27" s="98"/>
      <c r="T27" s="97"/>
      <c r="U27" s="98"/>
    </row>
    <row r="28" spans="1:21" x14ac:dyDescent="0.2">
      <c r="A28" s="96" t="s">
        <v>775</v>
      </c>
      <c r="B28" s="97" t="str">
        <f t="shared" si="0"/>
        <v>Private Accommodation</v>
      </c>
      <c r="C28" s="231" t="s">
        <v>76</v>
      </c>
      <c r="D28" s="97" t="s">
        <v>776</v>
      </c>
      <c r="E28" s="98" t="s">
        <v>777</v>
      </c>
      <c r="F28" s="97"/>
      <c r="G28" s="98"/>
      <c r="H28" s="97"/>
      <c r="I28" s="98"/>
      <c r="J28" s="97"/>
      <c r="K28" s="98"/>
      <c r="L28" s="97"/>
      <c r="M28" s="98"/>
      <c r="N28" s="97"/>
      <c r="O28" s="98"/>
      <c r="P28" s="97"/>
      <c r="Q28" s="98"/>
      <c r="R28" s="97"/>
      <c r="S28" s="98"/>
      <c r="T28" s="97"/>
      <c r="U28" s="98"/>
    </row>
    <row r="29" spans="1:21" x14ac:dyDescent="0.25">
      <c r="A29" s="96" t="s">
        <v>778</v>
      </c>
      <c r="B29" s="97" t="str">
        <f t="shared" si="0"/>
        <v>Private Accommodation</v>
      </c>
      <c r="C29" s="231" t="s">
        <v>76</v>
      </c>
      <c r="D29" s="97" t="s">
        <v>779</v>
      </c>
      <c r="E29" s="98" t="s">
        <v>780</v>
      </c>
      <c r="F29" s="238" t="s">
        <v>781</v>
      </c>
      <c r="G29" s="239" t="s">
        <v>782</v>
      </c>
      <c r="H29" s="97" t="s">
        <v>783</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ColWidth="9.140625" defaultRowHeight="12.75" x14ac:dyDescent="0.2"/>
  <cols>
    <col min="1" max="1" width="12.5703125" bestFit="1" customWidth="1"/>
    <col min="2" max="2" width="17.5703125" bestFit="1" customWidth="1"/>
    <col min="3" max="3" width="11.85546875" bestFit="1" customWidth="1"/>
  </cols>
  <sheetData>
    <row r="1" spans="1:3" x14ac:dyDescent="0.2">
      <c r="A1" s="67" t="s">
        <v>666</v>
      </c>
      <c r="B1" s="67" t="s">
        <v>667</v>
      </c>
      <c r="C1" s="67" t="s">
        <v>668</v>
      </c>
    </row>
    <row r="2" spans="1:3" x14ac:dyDescent="0.2">
      <c r="A2" s="56" t="s">
        <v>669</v>
      </c>
      <c r="B2" s="54" t="s">
        <v>670</v>
      </c>
      <c r="C2" s="54" t="s">
        <v>64</v>
      </c>
    </row>
    <row r="3" spans="1:3" x14ac:dyDescent="0.2">
      <c r="A3" s="56" t="s">
        <v>669</v>
      </c>
      <c r="B3" s="54" t="s">
        <v>671</v>
      </c>
      <c r="C3" s="54" t="s">
        <v>672</v>
      </c>
    </row>
    <row r="4" spans="1:3" x14ac:dyDescent="0.2">
      <c r="A4" s="56" t="s">
        <v>673</v>
      </c>
      <c r="B4" s="67" t="s">
        <v>674</v>
      </c>
      <c r="C4" s="67" t="s">
        <v>675</v>
      </c>
    </row>
    <row r="5" spans="1:3" x14ac:dyDescent="0.2">
      <c r="A5" s="56" t="s">
        <v>673</v>
      </c>
      <c r="B5" s="59" t="s">
        <v>676</v>
      </c>
      <c r="C5" s="60" t="s">
        <v>677</v>
      </c>
    </row>
    <row r="6" spans="1:3" x14ac:dyDescent="0.2">
      <c r="A6" s="56" t="s">
        <v>678</v>
      </c>
      <c r="B6" s="59" t="s">
        <v>679</v>
      </c>
      <c r="C6" s="60" t="s">
        <v>680</v>
      </c>
    </row>
    <row r="7" spans="1:3" x14ac:dyDescent="0.2">
      <c r="A7" s="56" t="s">
        <v>681</v>
      </c>
      <c r="B7" s="59" t="s">
        <v>682</v>
      </c>
      <c r="C7" s="60" t="s">
        <v>683</v>
      </c>
    </row>
    <row r="8" spans="1:3" x14ac:dyDescent="0.2">
      <c r="A8" s="56" t="s">
        <v>684</v>
      </c>
      <c r="B8" s="59" t="s">
        <v>685</v>
      </c>
      <c r="C8" s="60" t="s">
        <v>686</v>
      </c>
    </row>
    <row r="9" spans="1:3" x14ac:dyDescent="0.2">
      <c r="A9" s="56" t="s">
        <v>687</v>
      </c>
      <c r="B9" s="59" t="s">
        <v>688</v>
      </c>
      <c r="C9" s="60" t="s">
        <v>689</v>
      </c>
    </row>
    <row r="10" spans="1:3" x14ac:dyDescent="0.2">
      <c r="A10" s="56" t="s">
        <v>687</v>
      </c>
      <c r="B10" s="59" t="s">
        <v>690</v>
      </c>
      <c r="C10" s="60" t="s">
        <v>691</v>
      </c>
    </row>
    <row r="11" spans="1:3" x14ac:dyDescent="0.2">
      <c r="A11" s="56" t="s">
        <v>692</v>
      </c>
      <c r="B11" s="59" t="s">
        <v>693</v>
      </c>
      <c r="C11" s="60" t="s">
        <v>694</v>
      </c>
    </row>
    <row r="12" spans="1:3" x14ac:dyDescent="0.2">
      <c r="A12" s="56" t="s">
        <v>692</v>
      </c>
      <c r="B12" s="59" t="s">
        <v>695</v>
      </c>
      <c r="C12" s="60" t="s">
        <v>696</v>
      </c>
    </row>
    <row r="13" spans="1:3" x14ac:dyDescent="0.2">
      <c r="A13" s="56" t="s">
        <v>697</v>
      </c>
      <c r="B13" s="59" t="s">
        <v>698</v>
      </c>
      <c r="C13" s="60" t="s">
        <v>699</v>
      </c>
    </row>
    <row r="14" spans="1:3" x14ac:dyDescent="0.2">
      <c r="A14" s="56" t="s">
        <v>700</v>
      </c>
      <c r="B14" s="59" t="s">
        <v>701</v>
      </c>
      <c r="C14" s="60" t="s">
        <v>702</v>
      </c>
    </row>
    <row r="15" spans="1:3" x14ac:dyDescent="0.2">
      <c r="A15" s="56" t="s">
        <v>700</v>
      </c>
      <c r="B15" s="59" t="s">
        <v>703</v>
      </c>
      <c r="C15" s="60" t="s">
        <v>704</v>
      </c>
    </row>
    <row r="16" spans="1:3" x14ac:dyDescent="0.2">
      <c r="A16" s="56" t="s">
        <v>700</v>
      </c>
      <c r="B16" s="59" t="s">
        <v>705</v>
      </c>
      <c r="C16" s="60" t="s">
        <v>706</v>
      </c>
    </row>
    <row r="17" spans="1:3" x14ac:dyDescent="0.2">
      <c r="A17" s="56" t="s">
        <v>700</v>
      </c>
      <c r="B17" s="59" t="s">
        <v>707</v>
      </c>
      <c r="C17" s="60" t="s">
        <v>708</v>
      </c>
    </row>
    <row r="18" spans="1:3" x14ac:dyDescent="0.2">
      <c r="A18" s="56" t="s">
        <v>709</v>
      </c>
      <c r="B18" s="59" t="s">
        <v>710</v>
      </c>
      <c r="C18" s="60" t="s">
        <v>711</v>
      </c>
    </row>
    <row r="19" spans="1:3" x14ac:dyDescent="0.2">
      <c r="A19" s="56" t="s">
        <v>712</v>
      </c>
      <c r="B19" s="59" t="s">
        <v>713</v>
      </c>
      <c r="C19" s="60" t="s">
        <v>714</v>
      </c>
    </row>
    <row r="20" spans="1:3" x14ac:dyDescent="0.2">
      <c r="A20" s="56" t="s">
        <v>715</v>
      </c>
      <c r="B20" s="59" t="s">
        <v>716</v>
      </c>
      <c r="C20" s="60" t="s">
        <v>717</v>
      </c>
    </row>
    <row r="21" spans="1:3" x14ac:dyDescent="0.2">
      <c r="A21" s="56" t="s">
        <v>715</v>
      </c>
      <c r="B21" s="59" t="s">
        <v>718</v>
      </c>
      <c r="C21" s="60" t="s">
        <v>719</v>
      </c>
    </row>
    <row r="22" spans="1:3" x14ac:dyDescent="0.2">
      <c r="A22" s="56" t="s">
        <v>715</v>
      </c>
      <c r="B22" s="59" t="s">
        <v>720</v>
      </c>
      <c r="C22" s="60" t="s">
        <v>721</v>
      </c>
    </row>
    <row r="23" spans="1:3" x14ac:dyDescent="0.2">
      <c r="A23" s="68"/>
      <c r="B23" s="69"/>
      <c r="C23" s="69"/>
    </row>
    <row r="24" spans="1:3" x14ac:dyDescent="0.2">
      <c r="A24" s="56" t="s">
        <v>138</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activeCell="D56" sqref="D56"/>
      <selection pane="topRight" activeCell="D56" sqref="D56"/>
      <selection pane="bottomLeft" activeCell="D56" sqref="D56"/>
      <selection pane="bottomRight" activeCell="D56" sqref="D56"/>
    </sheetView>
  </sheetViews>
  <sheetFormatPr defaultColWidth="9.140625" defaultRowHeight="12.75" x14ac:dyDescent="0.2"/>
  <cols>
    <col min="1" max="1" width="15.85546875" bestFit="1" customWidth="1"/>
    <col min="2" max="2" width="11" bestFit="1" customWidth="1"/>
    <col min="3" max="6" width="11.5703125" bestFit="1" customWidth="1"/>
    <col min="7" max="7" width="12.42578125" bestFit="1" customWidth="1"/>
    <col min="9" max="9" width="29" style="3" bestFit="1" customWidth="1"/>
    <col min="11" max="12" width="16.5703125" bestFit="1" customWidth="1"/>
    <col min="13" max="13" width="32.5703125" bestFit="1" customWidth="1"/>
    <col min="17" max="17" width="29.42578125" customWidth="1"/>
  </cols>
  <sheetData>
    <row r="1" spans="1:19" ht="13.5" thickBot="1" x14ac:dyDescent="0.25">
      <c r="A1" s="71" t="s">
        <v>102</v>
      </c>
      <c r="B1" s="72" t="s">
        <v>103</v>
      </c>
      <c r="C1" s="72" t="s">
        <v>104</v>
      </c>
      <c r="D1" s="72" t="s">
        <v>105</v>
      </c>
      <c r="E1" s="72" t="s">
        <v>106</v>
      </c>
      <c r="F1" s="72" t="s">
        <v>107</v>
      </c>
      <c r="G1" s="73" t="s">
        <v>108</v>
      </c>
      <c r="H1" s="73" t="s">
        <v>109</v>
      </c>
      <c r="I1" s="73" t="s">
        <v>110</v>
      </c>
      <c r="J1" s="72" t="s">
        <v>111</v>
      </c>
      <c r="K1" s="277" t="s">
        <v>112</v>
      </c>
      <c r="L1" s="278"/>
      <c r="M1" s="72" t="s">
        <v>113</v>
      </c>
      <c r="N1" s="72" t="s">
        <v>114</v>
      </c>
      <c r="O1" s="72" t="s">
        <v>115</v>
      </c>
      <c r="P1" s="72" t="s">
        <v>116</v>
      </c>
      <c r="Q1" s="74" t="s">
        <v>117</v>
      </c>
      <c r="R1" s="72" t="s">
        <v>118</v>
      </c>
      <c r="S1" s="75" t="s">
        <v>119</v>
      </c>
    </row>
    <row r="2" spans="1:19" ht="13.5" thickTop="1" x14ac:dyDescent="0.2">
      <c r="A2" s="76" t="s">
        <v>120</v>
      </c>
      <c r="B2" s="77"/>
      <c r="C2" s="77"/>
      <c r="D2" s="77"/>
      <c r="E2" s="77"/>
      <c r="F2" s="77"/>
      <c r="G2" s="78"/>
      <c r="H2" s="78"/>
      <c r="I2" s="78"/>
      <c r="J2" s="77"/>
      <c r="K2" s="77"/>
      <c r="L2" s="77"/>
      <c r="M2" s="77"/>
      <c r="N2" s="77"/>
      <c r="O2" s="77"/>
      <c r="P2" s="77"/>
      <c r="Q2" s="77"/>
      <c r="R2" s="75"/>
      <c r="S2" s="75"/>
    </row>
    <row r="3" spans="1:19" x14ac:dyDescent="0.2">
      <c r="A3" s="79"/>
      <c r="B3" s="60"/>
      <c r="C3" s="102"/>
      <c r="D3" s="60"/>
      <c r="E3" s="60"/>
      <c r="F3" s="60"/>
      <c r="G3" s="60"/>
      <c r="H3" s="81"/>
      <c r="I3" s="84"/>
      <c r="J3" s="60"/>
      <c r="K3" s="60"/>
      <c r="L3" s="60"/>
      <c r="M3" s="204"/>
      <c r="N3" s="60"/>
      <c r="O3" s="60"/>
      <c r="P3" s="60"/>
      <c r="Q3" s="60"/>
      <c r="R3" s="75"/>
      <c r="S3" s="75"/>
    </row>
    <row r="4" spans="1:19" x14ac:dyDescent="0.2">
      <c r="A4" s="79" t="s">
        <v>121</v>
      </c>
      <c r="B4" s="60" t="s">
        <v>122</v>
      </c>
      <c r="C4" s="102"/>
      <c r="D4" s="80"/>
      <c r="E4" s="60"/>
      <c r="F4" s="60"/>
      <c r="G4" s="81"/>
      <c r="H4" s="81"/>
      <c r="I4" s="82" t="s">
        <v>123</v>
      </c>
      <c r="J4" s="60" t="s">
        <v>122</v>
      </c>
      <c r="K4" s="60"/>
      <c r="L4" s="60"/>
      <c r="M4" s="204" t="s">
        <v>124</v>
      </c>
      <c r="N4" s="60"/>
      <c r="O4" s="60"/>
      <c r="P4" s="60" t="s">
        <v>125</v>
      </c>
      <c r="Q4" s="60" t="s">
        <v>126</v>
      </c>
      <c r="R4" s="83"/>
      <c r="S4" s="75"/>
    </row>
    <row r="5" spans="1:19" x14ac:dyDescent="0.2">
      <c r="A5" s="85" t="s">
        <v>127</v>
      </c>
      <c r="B5" s="86" t="s">
        <v>128</v>
      </c>
      <c r="C5" s="103"/>
      <c r="D5" s="86"/>
      <c r="E5" s="86" t="s">
        <v>129</v>
      </c>
      <c r="F5" s="86"/>
      <c r="G5" s="81" t="s">
        <v>130</v>
      </c>
      <c r="H5" s="81"/>
      <c r="I5" s="82" t="s">
        <v>131</v>
      </c>
      <c r="J5" s="60" t="s">
        <v>128</v>
      </c>
      <c r="K5" s="86"/>
      <c r="L5" s="86"/>
      <c r="M5" s="204" t="s">
        <v>132</v>
      </c>
      <c r="N5" s="60" t="s">
        <v>133</v>
      </c>
      <c r="O5" s="60" t="s">
        <v>134</v>
      </c>
      <c r="P5" s="60" t="s">
        <v>135</v>
      </c>
      <c r="Q5" s="60" t="s">
        <v>136</v>
      </c>
      <c r="R5" s="83"/>
      <c r="S5" s="75"/>
    </row>
    <row r="6" spans="1:19" x14ac:dyDescent="0.2">
      <c r="A6" s="85" t="s">
        <v>137</v>
      </c>
      <c r="B6" s="86" t="s">
        <v>138</v>
      </c>
      <c r="C6" s="189" t="s">
        <v>139</v>
      </c>
      <c r="D6" s="86" t="s">
        <v>139</v>
      </c>
      <c r="E6" s="86" t="s">
        <v>140</v>
      </c>
      <c r="F6" s="244" t="s">
        <v>141</v>
      </c>
      <c r="G6" s="81" t="s">
        <v>142</v>
      </c>
      <c r="H6" s="81"/>
      <c r="I6" s="82" t="s">
        <v>143</v>
      </c>
      <c r="J6" s="60" t="s">
        <v>138</v>
      </c>
      <c r="K6" s="86"/>
      <c r="L6" s="86"/>
      <c r="M6" s="204" t="s">
        <v>144</v>
      </c>
      <c r="N6" s="60" t="s">
        <v>133</v>
      </c>
      <c r="O6" s="60" t="s">
        <v>134</v>
      </c>
      <c r="P6" s="60" t="s">
        <v>145</v>
      </c>
      <c r="Q6" s="60" t="s">
        <v>136</v>
      </c>
      <c r="R6" s="83"/>
      <c r="S6" s="75"/>
    </row>
    <row r="7" spans="1:19" x14ac:dyDescent="0.2">
      <c r="A7" s="79" t="s">
        <v>146</v>
      </c>
      <c r="B7" s="60" t="s">
        <v>138</v>
      </c>
      <c r="C7" s="243" t="s">
        <v>147</v>
      </c>
      <c r="D7" s="60" t="s">
        <v>148</v>
      </c>
      <c r="E7" s="60" t="s">
        <v>149</v>
      </c>
      <c r="F7" s="191" t="s">
        <v>147</v>
      </c>
      <c r="G7" s="81" t="s">
        <v>150</v>
      </c>
      <c r="H7" s="81"/>
      <c r="I7" s="82" t="s">
        <v>151</v>
      </c>
      <c r="J7" s="60" t="s">
        <v>138</v>
      </c>
      <c r="K7" s="86"/>
      <c r="L7" s="86"/>
      <c r="M7" s="204" t="s">
        <v>152</v>
      </c>
      <c r="N7" s="60" t="s">
        <v>153</v>
      </c>
      <c r="O7" s="60" t="s">
        <v>134</v>
      </c>
      <c r="P7" s="60" t="s">
        <v>154</v>
      </c>
      <c r="Q7" s="60" t="s">
        <v>126</v>
      </c>
      <c r="R7" s="83"/>
      <c r="S7" s="75"/>
    </row>
    <row r="8" spans="1:19" x14ac:dyDescent="0.2">
      <c r="A8" s="79" t="s">
        <v>155</v>
      </c>
      <c r="B8" s="60" t="s">
        <v>138</v>
      </c>
      <c r="C8" s="102" t="s">
        <v>156</v>
      </c>
      <c r="D8" s="60" t="s">
        <v>156</v>
      </c>
      <c r="E8" s="60" t="s">
        <v>157</v>
      </c>
      <c r="F8" s="60" t="s">
        <v>158</v>
      </c>
      <c r="G8" s="60" t="s">
        <v>159</v>
      </c>
      <c r="H8" s="60"/>
      <c r="I8" s="84" t="s">
        <v>160</v>
      </c>
      <c r="J8" s="60" t="s">
        <v>138</v>
      </c>
      <c r="K8" s="60"/>
      <c r="L8" s="60"/>
      <c r="M8" s="204" t="s">
        <v>161</v>
      </c>
      <c r="N8" s="60"/>
      <c r="O8" s="60"/>
      <c r="P8" s="60" t="s">
        <v>162</v>
      </c>
      <c r="Q8" s="60" t="s">
        <v>136</v>
      </c>
      <c r="R8" s="83"/>
      <c r="S8" s="75"/>
    </row>
    <row r="9" spans="1:19" x14ac:dyDescent="0.2">
      <c r="A9" s="79" t="s">
        <v>163</v>
      </c>
      <c r="B9" s="60" t="s">
        <v>138</v>
      </c>
      <c r="C9" s="102" t="s">
        <v>164</v>
      </c>
      <c r="D9" s="60" t="s">
        <v>165</v>
      </c>
      <c r="E9" s="60" t="s">
        <v>166</v>
      </c>
      <c r="F9" s="60" t="s">
        <v>164</v>
      </c>
      <c r="G9" s="60" t="s">
        <v>167</v>
      </c>
      <c r="H9" s="60"/>
      <c r="I9" s="84" t="s">
        <v>168</v>
      </c>
      <c r="J9" s="60" t="s">
        <v>138</v>
      </c>
      <c r="K9" s="60"/>
      <c r="L9" s="60"/>
      <c r="M9" s="204" t="s">
        <v>169</v>
      </c>
      <c r="N9" s="60" t="s">
        <v>133</v>
      </c>
      <c r="O9" s="60" t="s">
        <v>134</v>
      </c>
      <c r="P9" s="60" t="s">
        <v>170</v>
      </c>
      <c r="Q9" s="60" t="s">
        <v>136</v>
      </c>
      <c r="R9" s="83"/>
      <c r="S9" s="75"/>
    </row>
    <row r="10" spans="1:19" x14ac:dyDescent="0.2">
      <c r="A10" s="85" t="s">
        <v>171</v>
      </c>
      <c r="B10" s="86" t="s">
        <v>138</v>
      </c>
      <c r="C10" s="103" t="s">
        <v>172</v>
      </c>
      <c r="D10" s="86" t="s">
        <v>172</v>
      </c>
      <c r="E10" s="86" t="s">
        <v>173</v>
      </c>
      <c r="F10" s="86" t="s">
        <v>174</v>
      </c>
      <c r="G10" s="60"/>
      <c r="H10" s="81"/>
      <c r="I10" s="82" t="s">
        <v>175</v>
      </c>
      <c r="J10" s="60" t="s">
        <v>138</v>
      </c>
      <c r="K10" s="86"/>
      <c r="L10" s="86"/>
      <c r="M10" s="204" t="s">
        <v>176</v>
      </c>
      <c r="N10" s="60" t="s">
        <v>153</v>
      </c>
      <c r="O10" s="60" t="s">
        <v>134</v>
      </c>
      <c r="P10" s="60" t="s">
        <v>177</v>
      </c>
      <c r="Q10" s="60" t="s">
        <v>136</v>
      </c>
      <c r="R10" s="83"/>
      <c r="S10" s="75"/>
    </row>
    <row r="11" spans="1:19" x14ac:dyDescent="0.2">
      <c r="A11" s="79" t="s">
        <v>178</v>
      </c>
      <c r="B11" s="60" t="s">
        <v>138</v>
      </c>
      <c r="C11" s="102" t="s">
        <v>179</v>
      </c>
      <c r="D11" s="77" t="s">
        <v>179</v>
      </c>
      <c r="E11" s="60" t="s">
        <v>180</v>
      </c>
      <c r="F11" s="60" t="s">
        <v>181</v>
      </c>
      <c r="G11" s="81" t="s">
        <v>182</v>
      </c>
      <c r="H11" s="81"/>
      <c r="I11" s="82" t="s">
        <v>183</v>
      </c>
      <c r="J11" s="60" t="s">
        <v>138</v>
      </c>
      <c r="K11" s="60"/>
      <c r="L11" s="60"/>
      <c r="M11" s="204" t="s">
        <v>184</v>
      </c>
      <c r="N11" s="60" t="s">
        <v>133</v>
      </c>
      <c r="O11" s="60" t="s">
        <v>134</v>
      </c>
      <c r="P11" s="60" t="s">
        <v>185</v>
      </c>
      <c r="Q11" s="60" t="s">
        <v>126</v>
      </c>
      <c r="R11" s="83"/>
      <c r="S11" s="75"/>
    </row>
    <row r="12" spans="1:19" x14ac:dyDescent="0.2">
      <c r="A12" s="79" t="s">
        <v>186</v>
      </c>
      <c r="B12" s="60" t="s">
        <v>138</v>
      </c>
      <c r="C12" s="102" t="s">
        <v>187</v>
      </c>
      <c r="D12" s="60"/>
      <c r="E12" s="60" t="s">
        <v>188</v>
      </c>
      <c r="F12" s="60" t="s">
        <v>189</v>
      </c>
      <c r="G12" s="60" t="s">
        <v>190</v>
      </c>
      <c r="H12" s="81"/>
      <c r="I12" s="84" t="s">
        <v>191</v>
      </c>
      <c r="J12" s="60" t="s">
        <v>138</v>
      </c>
      <c r="K12" s="60"/>
      <c r="L12" s="60"/>
      <c r="M12" s="204" t="s">
        <v>192</v>
      </c>
      <c r="N12" s="60" t="s">
        <v>133</v>
      </c>
      <c r="O12" s="60" t="s">
        <v>134</v>
      </c>
      <c r="P12" s="60" t="s">
        <v>193</v>
      </c>
      <c r="Q12" s="60" t="s">
        <v>136</v>
      </c>
      <c r="R12" s="67"/>
      <c r="S12" s="75"/>
    </row>
    <row r="13" spans="1:19" x14ac:dyDescent="0.2">
      <c r="A13" s="79" t="s">
        <v>194</v>
      </c>
      <c r="B13" s="60" t="s">
        <v>195</v>
      </c>
      <c r="C13" s="104" t="s">
        <v>196</v>
      </c>
      <c r="D13" s="87"/>
      <c r="E13" s="60" t="s">
        <v>197</v>
      </c>
      <c r="F13" s="60" t="s">
        <v>198</v>
      </c>
      <c r="G13" s="81"/>
      <c r="H13" s="81"/>
      <c r="I13" s="82" t="s">
        <v>199</v>
      </c>
      <c r="J13" s="60" t="s">
        <v>195</v>
      </c>
      <c r="K13" s="60"/>
      <c r="L13" s="60"/>
      <c r="M13" s="204"/>
      <c r="N13" s="60"/>
      <c r="O13" s="60"/>
      <c r="P13" s="60"/>
      <c r="Q13" s="60" t="s">
        <v>136</v>
      </c>
      <c r="R13" s="67"/>
      <c r="S13" s="75"/>
    </row>
    <row r="14" spans="1:19" x14ac:dyDescent="0.2">
      <c r="A14" s="79" t="s">
        <v>200</v>
      </c>
      <c r="B14" s="60" t="s">
        <v>195</v>
      </c>
      <c r="C14" s="191" t="s">
        <v>201</v>
      </c>
      <c r="D14" s="191" t="s">
        <v>202</v>
      </c>
      <c r="E14" s="60" t="s">
        <v>203</v>
      </c>
      <c r="F14" s="191" t="s">
        <v>202</v>
      </c>
      <c r="G14" s="60"/>
      <c r="H14" s="60"/>
      <c r="I14" s="84" t="s">
        <v>204</v>
      </c>
      <c r="J14" s="60" t="s">
        <v>195</v>
      </c>
      <c r="K14" s="60"/>
      <c r="L14" s="60"/>
      <c r="M14" s="204"/>
      <c r="N14" s="60"/>
      <c r="O14" s="60"/>
      <c r="P14" s="60"/>
      <c r="Q14" s="60" t="s">
        <v>136</v>
      </c>
      <c r="R14" s="67"/>
      <c r="S14" s="75"/>
    </row>
    <row r="15" spans="1:19" x14ac:dyDescent="0.2">
      <c r="A15" s="85" t="s">
        <v>205</v>
      </c>
      <c r="B15" s="86" t="s">
        <v>195</v>
      </c>
      <c r="C15" s="103" t="s">
        <v>206</v>
      </c>
      <c r="D15" s="86" t="s">
        <v>206</v>
      </c>
      <c r="E15" s="86"/>
      <c r="F15" s="86"/>
      <c r="G15" s="81"/>
      <c r="H15" s="81"/>
      <c r="I15" s="82" t="s">
        <v>207</v>
      </c>
      <c r="J15" s="60" t="s">
        <v>195</v>
      </c>
      <c r="K15" s="86"/>
      <c r="L15" s="86"/>
      <c r="M15" s="204"/>
      <c r="N15" s="60"/>
      <c r="O15" s="60"/>
      <c r="P15" s="60"/>
      <c r="Q15" s="60" t="s">
        <v>136</v>
      </c>
      <c r="R15" s="67"/>
      <c r="S15" s="75"/>
    </row>
    <row r="16" spans="1:19" x14ac:dyDescent="0.2">
      <c r="A16" s="76" t="s">
        <v>208</v>
      </c>
      <c r="B16" s="86" t="s">
        <v>128</v>
      </c>
      <c r="C16" s="103"/>
      <c r="D16" s="77"/>
      <c r="E16" s="86" t="s">
        <v>129</v>
      </c>
      <c r="F16" s="77"/>
      <c r="G16" s="78"/>
      <c r="H16" s="78"/>
      <c r="I16" s="245" t="s">
        <v>209</v>
      </c>
      <c r="J16" s="77" t="s">
        <v>128</v>
      </c>
      <c r="K16" s="77"/>
      <c r="L16" s="77"/>
      <c r="M16" s="77"/>
      <c r="N16" s="77"/>
      <c r="O16" s="77"/>
      <c r="P16" s="77"/>
      <c r="Q16" s="77"/>
      <c r="R16" s="67"/>
      <c r="S16" s="75"/>
    </row>
    <row r="17" spans="1:19" x14ac:dyDescent="0.2">
      <c r="A17" s="79" t="s">
        <v>210</v>
      </c>
      <c r="B17" s="60" t="s">
        <v>195</v>
      </c>
      <c r="C17" s="102"/>
      <c r="D17" s="60"/>
      <c r="E17" s="60" t="s">
        <v>211</v>
      </c>
      <c r="F17" s="60"/>
      <c r="G17" s="60"/>
      <c r="H17" s="81"/>
      <c r="I17" s="84" t="s">
        <v>212</v>
      </c>
      <c r="J17" s="60" t="s">
        <v>122</v>
      </c>
      <c r="K17" s="60"/>
      <c r="L17" s="60"/>
      <c r="M17" s="204"/>
      <c r="N17" s="60"/>
      <c r="O17" s="60"/>
      <c r="P17" s="60"/>
      <c r="Q17" s="60" t="s">
        <v>136</v>
      </c>
      <c r="R17" s="75"/>
      <c r="S17" s="75"/>
    </row>
    <row r="18" spans="1:19" x14ac:dyDescent="0.2">
      <c r="A18" s="79" t="s">
        <v>213</v>
      </c>
      <c r="B18" s="60" t="s">
        <v>195</v>
      </c>
      <c r="C18" s="102"/>
      <c r="D18" s="60"/>
      <c r="E18" s="60" t="s">
        <v>214</v>
      </c>
      <c r="F18" s="60"/>
      <c r="G18" s="60"/>
      <c r="H18" s="60"/>
      <c r="I18" s="84" t="s">
        <v>215</v>
      </c>
      <c r="J18" s="60" t="s">
        <v>195</v>
      </c>
      <c r="K18" s="60"/>
      <c r="L18" s="60"/>
      <c r="M18" s="60"/>
      <c r="N18" s="60"/>
      <c r="O18" s="60"/>
      <c r="P18" s="60"/>
      <c r="Q18" s="60" t="s">
        <v>136</v>
      </c>
      <c r="R18" s="67"/>
      <c r="S18" s="75"/>
    </row>
    <row r="19" spans="1:19" x14ac:dyDescent="0.2">
      <c r="A19" s="79" t="s">
        <v>216</v>
      </c>
      <c r="B19" s="60" t="s">
        <v>195</v>
      </c>
      <c r="C19" s="102"/>
      <c r="D19" s="60"/>
      <c r="E19" s="60" t="s">
        <v>217</v>
      </c>
      <c r="F19" s="60"/>
      <c r="G19" s="60"/>
      <c r="H19" s="60"/>
      <c r="I19" s="84" t="s">
        <v>218</v>
      </c>
      <c r="J19" s="60" t="s">
        <v>195</v>
      </c>
      <c r="K19" s="60"/>
      <c r="L19" s="60"/>
      <c r="M19" s="60"/>
      <c r="N19" s="60"/>
      <c r="O19" s="60"/>
      <c r="P19" s="60"/>
      <c r="Q19" s="60" t="s">
        <v>136</v>
      </c>
      <c r="R19" s="67"/>
      <c r="S19" s="75"/>
    </row>
    <row r="20" spans="1:19" x14ac:dyDescent="0.2">
      <c r="A20" s="191" t="s">
        <v>219</v>
      </c>
      <c r="B20" s="191" t="s">
        <v>195</v>
      </c>
      <c r="C20" s="240"/>
      <c r="D20" s="240"/>
      <c r="E20" s="191" t="s">
        <v>220</v>
      </c>
      <c r="F20" s="240"/>
      <c r="G20" s="240"/>
      <c r="H20" s="240"/>
      <c r="I20" s="241" t="s">
        <v>221</v>
      </c>
      <c r="J20" s="191" t="s">
        <v>195</v>
      </c>
      <c r="K20" s="240"/>
      <c r="L20" s="240"/>
      <c r="M20" s="240"/>
      <c r="N20" s="240"/>
      <c r="O20" s="240"/>
      <c r="P20" s="240"/>
      <c r="Q20" s="191" t="s">
        <v>222</v>
      </c>
      <c r="R20" s="67"/>
      <c r="S20" s="75"/>
    </row>
    <row r="21" spans="1:19" x14ac:dyDescent="0.2">
      <c r="A21" s="191" t="s">
        <v>223</v>
      </c>
      <c r="B21" s="191" t="s">
        <v>195</v>
      </c>
      <c r="C21" s="240"/>
      <c r="D21" s="240"/>
      <c r="E21" s="191" t="s">
        <v>224</v>
      </c>
      <c r="F21" s="240"/>
      <c r="G21" s="240"/>
      <c r="H21" s="240"/>
      <c r="I21" s="241" t="s">
        <v>225</v>
      </c>
      <c r="J21" s="191" t="s">
        <v>195</v>
      </c>
      <c r="K21" s="240"/>
      <c r="L21" s="240"/>
      <c r="M21" s="240"/>
      <c r="N21" s="240"/>
      <c r="O21" s="240"/>
      <c r="P21" s="240"/>
      <c r="Q21" s="191" t="s">
        <v>136</v>
      </c>
      <c r="R21" s="67"/>
      <c r="S21" s="75"/>
    </row>
    <row r="22" spans="1:19" x14ac:dyDescent="0.2">
      <c r="A22" s="191" t="s">
        <v>226</v>
      </c>
      <c r="B22" s="191" t="s">
        <v>195</v>
      </c>
      <c r="C22" s="240"/>
      <c r="D22" s="240"/>
      <c r="E22" s="191" t="s">
        <v>227</v>
      </c>
      <c r="F22" s="240"/>
      <c r="G22" s="240"/>
      <c r="H22" s="240"/>
      <c r="I22" s="241" t="s">
        <v>228</v>
      </c>
      <c r="J22" s="191" t="s">
        <v>195</v>
      </c>
      <c r="K22" s="240"/>
      <c r="L22" s="240"/>
      <c r="M22" s="240"/>
      <c r="N22" s="240"/>
      <c r="O22" s="240"/>
      <c r="P22" s="240"/>
      <c r="Q22" s="191" t="s">
        <v>229</v>
      </c>
      <c r="R22" s="67"/>
      <c r="S22" s="75"/>
    </row>
    <row r="23" spans="1:19" x14ac:dyDescent="0.2">
      <c r="A23" s="79" t="s">
        <v>230</v>
      </c>
      <c r="B23" s="191" t="s">
        <v>195</v>
      </c>
      <c r="C23" s="102"/>
      <c r="D23" s="60"/>
      <c r="E23" s="60"/>
      <c r="F23" s="60"/>
      <c r="G23" s="60"/>
      <c r="H23" s="60"/>
      <c r="I23" s="84" t="s">
        <v>231</v>
      </c>
      <c r="J23" s="60" t="s">
        <v>195</v>
      </c>
      <c r="K23" s="60"/>
      <c r="L23" s="60"/>
      <c r="M23" s="60"/>
      <c r="N23" s="60"/>
      <c r="O23" s="60"/>
      <c r="P23" s="60"/>
      <c r="Q23" s="60"/>
      <c r="R23" s="67"/>
      <c r="S23" s="75"/>
    </row>
    <row r="24" spans="1:19" x14ac:dyDescent="0.2">
      <c r="A24" s="79" t="s">
        <v>232</v>
      </c>
      <c r="B24" s="191" t="s">
        <v>195</v>
      </c>
      <c r="C24" s="102"/>
      <c r="D24" s="60" t="s">
        <v>233</v>
      </c>
      <c r="E24" s="60" t="s">
        <v>234</v>
      </c>
      <c r="F24" s="60"/>
      <c r="G24" s="60"/>
      <c r="H24" s="60"/>
      <c r="I24" s="84" t="s">
        <v>235</v>
      </c>
      <c r="J24" s="60" t="s">
        <v>195</v>
      </c>
      <c r="K24" s="60"/>
      <c r="L24" s="60"/>
      <c r="M24" s="60"/>
      <c r="N24" s="60"/>
      <c r="O24" s="60"/>
      <c r="P24" s="60"/>
      <c r="Q24" s="60"/>
      <c r="R24" s="67"/>
      <c r="S24" s="75"/>
    </row>
    <row r="25" spans="1:19" x14ac:dyDescent="0.2">
      <c r="A25" s="79" t="s">
        <v>236</v>
      </c>
      <c r="B25" s="60" t="s">
        <v>195</v>
      </c>
      <c r="C25" s="102"/>
      <c r="D25" s="60" t="s">
        <v>237</v>
      </c>
      <c r="E25" s="60" t="s">
        <v>238</v>
      </c>
      <c r="F25" s="60"/>
      <c r="G25" s="60"/>
      <c r="H25" s="60"/>
      <c r="I25" s="84" t="s">
        <v>239</v>
      </c>
      <c r="J25" s="60" t="s">
        <v>195</v>
      </c>
      <c r="K25" s="60"/>
      <c r="L25" s="60"/>
      <c r="M25" s="60"/>
      <c r="N25" s="60"/>
      <c r="O25" s="60"/>
      <c r="P25" s="60"/>
      <c r="Q25" s="60"/>
      <c r="R25" s="67"/>
      <c r="S25" s="75"/>
    </row>
    <row r="26" spans="1:19" x14ac:dyDescent="0.2">
      <c r="A26" s="79" t="s">
        <v>240</v>
      </c>
      <c r="B26" s="60" t="s">
        <v>195</v>
      </c>
      <c r="C26" s="102"/>
      <c r="D26" s="60" t="s">
        <v>241</v>
      </c>
      <c r="E26" s="60" t="s">
        <v>242</v>
      </c>
      <c r="F26" s="60"/>
      <c r="G26" s="60"/>
      <c r="H26" s="60"/>
      <c r="I26" s="84" t="s">
        <v>243</v>
      </c>
      <c r="J26" s="60" t="s">
        <v>195</v>
      </c>
      <c r="K26" s="60"/>
      <c r="L26" s="60"/>
      <c r="M26" s="60"/>
      <c r="N26" s="60"/>
      <c r="O26" s="60"/>
      <c r="P26" s="60"/>
      <c r="Q26" s="60"/>
      <c r="R26" s="67"/>
      <c r="S26" s="75"/>
    </row>
    <row r="27" spans="1:19" x14ac:dyDescent="0.2">
      <c r="A27" s="79"/>
      <c r="B27" s="60"/>
      <c r="C27" s="102"/>
      <c r="D27" s="60"/>
      <c r="E27" s="60"/>
      <c r="F27" s="60"/>
      <c r="G27" s="60"/>
      <c r="H27" s="60"/>
      <c r="I27" s="60"/>
      <c r="J27" s="60"/>
      <c r="K27" s="60"/>
      <c r="L27" s="60"/>
      <c r="M27" s="60"/>
      <c r="N27" s="60"/>
      <c r="O27" s="60"/>
      <c r="P27" s="60"/>
      <c r="Q27" s="60"/>
      <c r="R27" s="67"/>
      <c r="S27" s="75"/>
    </row>
    <row r="28" spans="1:19" x14ac:dyDescent="0.2">
      <c r="A28" s="79"/>
      <c r="B28" s="60"/>
      <c r="C28" s="102"/>
      <c r="D28" s="60"/>
      <c r="E28" s="60"/>
      <c r="F28" s="60"/>
      <c r="G28" s="60"/>
      <c r="H28" s="60"/>
      <c r="I28" s="60"/>
      <c r="J28" s="60"/>
      <c r="K28" s="60"/>
      <c r="L28" s="60"/>
      <c r="M28" s="60"/>
      <c r="N28" s="60"/>
      <c r="O28" s="60"/>
      <c r="P28" s="60"/>
      <c r="Q28" s="60"/>
      <c r="R28" s="67"/>
      <c r="S28" s="75"/>
    </row>
    <row r="29" spans="1:19" x14ac:dyDescent="0.2">
      <c r="A29" s="79"/>
      <c r="B29" s="60"/>
      <c r="C29" s="102"/>
      <c r="D29" s="60"/>
      <c r="E29" s="60"/>
      <c r="F29" s="60"/>
      <c r="G29" s="60"/>
      <c r="H29" s="60"/>
      <c r="I29" s="60"/>
      <c r="J29" s="60"/>
      <c r="K29" s="60"/>
      <c r="L29" s="60"/>
      <c r="M29" s="60"/>
      <c r="N29" s="60"/>
      <c r="O29" s="60"/>
      <c r="P29" s="60"/>
      <c r="Q29" s="60"/>
      <c r="R29" s="67"/>
      <c r="S29" s="75"/>
    </row>
    <row r="30" spans="1:19" x14ac:dyDescent="0.2">
      <c r="A30" s="79"/>
      <c r="B30" s="60"/>
      <c r="C30" s="102"/>
      <c r="D30" s="60"/>
      <c r="E30" s="60"/>
      <c r="F30" s="60"/>
      <c r="G30" s="60"/>
      <c r="H30" s="60"/>
      <c r="I30" s="60"/>
      <c r="J30" s="60"/>
      <c r="K30" s="60"/>
      <c r="L30" s="60"/>
      <c r="M30" s="60"/>
      <c r="N30" s="60"/>
      <c r="O30" s="60"/>
      <c r="P30" s="60"/>
      <c r="Q30" s="60"/>
      <c r="R30" s="67"/>
      <c r="S30" s="75"/>
    </row>
    <row r="31" spans="1:19" x14ac:dyDescent="0.2">
      <c r="A31" s="79"/>
      <c r="B31" s="60"/>
      <c r="C31" s="102"/>
      <c r="D31" s="60"/>
      <c r="E31" s="60"/>
      <c r="F31" s="60"/>
      <c r="G31" s="60"/>
      <c r="H31" s="60"/>
      <c r="I31" s="60"/>
      <c r="J31" s="60"/>
      <c r="K31" s="60"/>
      <c r="L31" s="60"/>
      <c r="M31" s="60"/>
      <c r="N31" s="60"/>
      <c r="O31" s="60"/>
      <c r="P31" s="60"/>
      <c r="Q31" s="60"/>
      <c r="R31" s="67"/>
      <c r="S31" s="75"/>
    </row>
    <row r="32" spans="1:19" x14ac:dyDescent="0.2">
      <c r="A32" s="79"/>
      <c r="B32" s="60"/>
      <c r="C32" s="102"/>
      <c r="D32" s="60"/>
      <c r="E32" s="60"/>
      <c r="F32" s="60"/>
      <c r="G32" s="60"/>
      <c r="H32" s="60"/>
      <c r="I32" s="60"/>
      <c r="J32" s="60"/>
      <c r="K32" s="60"/>
      <c r="L32" s="60"/>
      <c r="M32" s="60"/>
      <c r="N32" s="60"/>
      <c r="O32" s="60"/>
      <c r="P32" s="60"/>
      <c r="Q32" s="60"/>
      <c r="R32" s="67"/>
      <c r="S32" s="75"/>
    </row>
    <row r="33" spans="1:19" x14ac:dyDescent="0.2">
      <c r="A33" s="79"/>
      <c r="B33" s="60"/>
      <c r="C33" s="102"/>
      <c r="D33" s="60"/>
      <c r="E33" s="60"/>
      <c r="F33" s="60"/>
      <c r="G33" s="60"/>
      <c r="H33" s="60"/>
      <c r="I33" s="60"/>
      <c r="J33" s="60"/>
      <c r="K33" s="60"/>
      <c r="L33" s="60"/>
      <c r="M33" s="60"/>
      <c r="N33" s="60"/>
      <c r="O33" s="60"/>
      <c r="P33" s="60"/>
      <c r="Q33" s="60"/>
      <c r="R33" s="67"/>
      <c r="S33" s="75"/>
    </row>
    <row r="34" spans="1:19" x14ac:dyDescent="0.2">
      <c r="A34" s="79"/>
      <c r="B34" s="60"/>
      <c r="C34" s="102"/>
      <c r="D34" s="60"/>
      <c r="E34" s="60"/>
      <c r="F34" s="60"/>
      <c r="G34" s="60"/>
      <c r="H34" s="60"/>
      <c r="I34" s="60"/>
      <c r="J34" s="60"/>
      <c r="K34" s="60"/>
      <c r="L34" s="60"/>
      <c r="M34" s="60"/>
      <c r="N34" s="60"/>
      <c r="O34" s="60"/>
      <c r="P34" s="60"/>
      <c r="Q34" s="60"/>
      <c r="R34" s="67"/>
      <c r="S34" s="75"/>
    </row>
    <row r="35" spans="1:19" x14ac:dyDescent="0.2">
      <c r="A35" s="79"/>
      <c r="B35" s="60"/>
      <c r="C35" s="102"/>
      <c r="D35" s="60"/>
      <c r="E35" s="60"/>
      <c r="F35" s="60"/>
      <c r="G35" s="60"/>
      <c r="H35" s="60"/>
      <c r="I35" s="60"/>
      <c r="J35" s="60"/>
      <c r="K35" s="60"/>
      <c r="L35" s="60"/>
      <c r="M35" s="60"/>
      <c r="N35" s="60"/>
      <c r="O35" s="60"/>
      <c r="P35" s="60"/>
      <c r="Q35" s="60"/>
      <c r="R35" s="67"/>
      <c r="S35" s="75"/>
    </row>
    <row r="36" spans="1:19" x14ac:dyDescent="0.2">
      <c r="A36" s="79"/>
      <c r="B36" s="60"/>
      <c r="C36" s="102"/>
      <c r="D36" s="60"/>
      <c r="E36" s="60"/>
      <c r="F36" s="60"/>
      <c r="G36" s="60"/>
      <c r="H36" s="60"/>
      <c r="I36" s="60"/>
      <c r="J36" s="60"/>
      <c r="K36" s="60"/>
      <c r="L36" s="60"/>
      <c r="M36" s="60"/>
      <c r="N36" s="60"/>
      <c r="O36" s="60"/>
      <c r="P36" s="60"/>
      <c r="Q36" s="60"/>
      <c r="R36" s="67"/>
      <c r="S36" s="75"/>
    </row>
    <row r="37" spans="1:19" x14ac:dyDescent="0.2">
      <c r="A37" s="191"/>
      <c r="B37" s="191"/>
      <c r="C37" s="240"/>
      <c r="D37" s="240"/>
      <c r="E37" s="191"/>
      <c r="F37" s="240"/>
      <c r="G37" s="240"/>
      <c r="H37" s="240"/>
      <c r="I37" s="241"/>
      <c r="J37" s="191"/>
      <c r="K37" s="240"/>
      <c r="L37" s="240"/>
      <c r="M37" s="240"/>
      <c r="N37" s="240"/>
      <c r="O37" s="240"/>
      <c r="P37" s="240"/>
      <c r="Q37" s="191"/>
    </row>
    <row r="38" spans="1:19" x14ac:dyDescent="0.2">
      <c r="A38" s="191"/>
      <c r="B38" s="191"/>
      <c r="C38" s="240"/>
      <c r="D38" s="240"/>
      <c r="E38" s="191"/>
      <c r="F38" s="240"/>
      <c r="G38" s="240"/>
      <c r="H38" s="240"/>
      <c r="I38" s="241"/>
      <c r="J38" s="191"/>
      <c r="K38" s="240"/>
      <c r="L38" s="240"/>
      <c r="M38" s="240"/>
      <c r="N38" s="240"/>
      <c r="O38" s="240"/>
      <c r="P38" s="240"/>
      <c r="Q38" s="191"/>
    </row>
    <row r="39" spans="1:19" x14ac:dyDescent="0.2">
      <c r="A39" s="191"/>
      <c r="B39" s="191"/>
      <c r="C39" s="240"/>
      <c r="D39" s="240"/>
      <c r="E39" s="191"/>
      <c r="F39" s="240"/>
      <c r="G39" s="240"/>
      <c r="H39" s="240"/>
      <c r="I39" s="241"/>
      <c r="J39" s="191"/>
      <c r="K39" s="240"/>
      <c r="L39" s="240"/>
      <c r="M39" s="240"/>
      <c r="N39" s="240"/>
      <c r="O39" s="240"/>
      <c r="P39" s="240"/>
      <c r="Q39" s="191"/>
    </row>
    <row r="40" spans="1:19" x14ac:dyDescent="0.2">
      <c r="B40" s="75"/>
      <c r="C40" s="75"/>
      <c r="D40" s="75"/>
      <c r="E40" s="75"/>
      <c r="F40" s="75"/>
      <c r="G40" s="196"/>
      <c r="H40" s="196"/>
    </row>
    <row r="41" spans="1:19" x14ac:dyDescent="0.2">
      <c r="B41" s="67"/>
      <c r="C41" s="190"/>
      <c r="D41" s="67"/>
      <c r="E41" s="67"/>
      <c r="F41" s="67"/>
      <c r="G41" s="67"/>
      <c r="H41" s="197"/>
    </row>
    <row r="42" spans="1:19" x14ac:dyDescent="0.2">
      <c r="B42" s="67"/>
      <c r="C42" s="190"/>
      <c r="D42" s="75"/>
      <c r="E42" s="67"/>
      <c r="F42" s="67"/>
      <c r="G42" s="197"/>
      <c r="H42" s="197"/>
    </row>
    <row r="43" spans="1:19" x14ac:dyDescent="0.2">
      <c r="B43" s="83"/>
      <c r="C43" s="198"/>
      <c r="D43" s="83"/>
      <c r="E43" s="83"/>
      <c r="F43" s="83"/>
      <c r="G43" s="197"/>
      <c r="H43" s="197"/>
    </row>
    <row r="44" spans="1:19" x14ac:dyDescent="0.2">
      <c r="B44" s="83"/>
      <c r="C44" s="198"/>
      <c r="D44" s="83"/>
      <c r="E44" s="83"/>
      <c r="F44" s="83"/>
      <c r="G44" s="197"/>
      <c r="H44" s="197"/>
    </row>
    <row r="45" spans="1:19" x14ac:dyDescent="0.2">
      <c r="B45" s="83"/>
      <c r="C45" s="199"/>
      <c r="D45" s="83"/>
      <c r="E45" s="83"/>
      <c r="F45" s="200"/>
      <c r="G45" s="197"/>
      <c r="H45" s="197"/>
    </row>
    <row r="46" spans="1:19" x14ac:dyDescent="0.2">
      <c r="B46" s="67"/>
      <c r="C46" s="190"/>
      <c r="D46" s="67"/>
      <c r="E46" s="67"/>
      <c r="F46" s="67"/>
      <c r="G46" s="197"/>
      <c r="H46" s="197"/>
    </row>
    <row r="47" spans="1:19" x14ac:dyDescent="0.2">
      <c r="B47" s="67"/>
      <c r="C47" s="190"/>
      <c r="D47" s="67"/>
      <c r="E47" s="67"/>
      <c r="F47" s="67"/>
      <c r="G47" s="67"/>
      <c r="H47" s="67"/>
    </row>
    <row r="48" spans="1:19" x14ac:dyDescent="0.2">
      <c r="B48" s="67"/>
      <c r="C48" s="190"/>
      <c r="D48" s="67"/>
      <c r="E48" s="67"/>
      <c r="F48" s="67"/>
      <c r="G48" s="67"/>
      <c r="H48" s="67"/>
    </row>
    <row r="49" spans="2:8" x14ac:dyDescent="0.2">
      <c r="B49" s="83"/>
      <c r="C49" s="198"/>
      <c r="D49" s="83"/>
      <c r="E49" s="83"/>
      <c r="F49" s="83"/>
      <c r="G49" s="67"/>
      <c r="H49" s="197"/>
    </row>
    <row r="50" spans="2:8" x14ac:dyDescent="0.2">
      <c r="B50" s="67"/>
      <c r="C50" s="190"/>
      <c r="D50" s="75"/>
      <c r="E50" s="67"/>
      <c r="F50" s="67"/>
      <c r="G50" s="197"/>
      <c r="H50" s="197"/>
    </row>
    <row r="51" spans="2:8" x14ac:dyDescent="0.2">
      <c r="B51" s="67"/>
      <c r="C51" s="190"/>
      <c r="D51" s="67"/>
      <c r="E51" s="67"/>
      <c r="F51" s="67"/>
      <c r="G51" s="67"/>
      <c r="H51" s="197"/>
    </row>
    <row r="52" spans="2:8" x14ac:dyDescent="0.2">
      <c r="B52" s="67"/>
      <c r="C52" s="201"/>
      <c r="D52" s="202"/>
      <c r="E52" s="67"/>
      <c r="F52" s="67"/>
      <c r="G52" s="197"/>
      <c r="H52" s="197"/>
    </row>
    <row r="53" spans="2:8" x14ac:dyDescent="0.2">
      <c r="B53" s="67"/>
      <c r="C53" s="190"/>
      <c r="D53" s="67"/>
      <c r="E53" s="67"/>
      <c r="F53" s="67"/>
      <c r="G53" s="67"/>
      <c r="H53" s="67"/>
    </row>
    <row r="54" spans="2:8" x14ac:dyDescent="0.2">
      <c r="B54" s="83"/>
      <c r="C54" s="198"/>
      <c r="D54" s="83"/>
      <c r="E54" s="83"/>
      <c r="F54" s="83"/>
      <c r="G54" s="197"/>
      <c r="H54" s="197"/>
    </row>
    <row r="55" spans="2:8" x14ac:dyDescent="0.2">
      <c r="B55" s="75"/>
      <c r="C55" s="203"/>
      <c r="D55" s="75"/>
      <c r="E55" s="75"/>
      <c r="F55" s="75"/>
      <c r="G55" s="196"/>
      <c r="H55" s="196"/>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Itinéraire</vt:lpstr>
      <vt:lpstr>stations</vt:lpstr>
      <vt:lpstr>Metadata</vt:lpstr>
      <vt:lpstr>Stations Set Up</vt:lpstr>
      <vt:lpstr>Accommodation Set Up</vt:lpstr>
      <vt:lpstr>Accom2</vt:lpstr>
      <vt:lpstr>Personnel Set Up</vt:lpstr>
      <vt:lpstr>Itinéraire!Print_Area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2022-07-19T22:12:38Z</cp:lastPrinted>
  <dcterms:created xsi:type="dcterms:W3CDTF">2010-07-21T20:11:17Z</dcterms:created>
  <dcterms:modified xsi:type="dcterms:W3CDTF">2024-05-17T20:40:47Z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2024-04-09T16:36:36Z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7dc57f0e-b659-4fb3-ac63-11d198d04736</vt:lpwstr>
  </property>
  <property fmtid="{D5CDD505-2E9C-101B-9397-08002B2CF9AE}" pid="8" name="MSIP_Label_834ed4f5-eae4-40c7-82be-b1cdf720a1b9_ContentBits">
    <vt:lpwstr>0</vt:lpwstr>
  </property>
</Properties>
</file>