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https://001gc-my.sharepoint.com/personal/kyle_harrington_agr_gc_ca/Documents/Desktop/"/>
    </mc:Choice>
  </mc:AlternateContent>
  <xr:revisionPtr revIDLastSave="0" documentId="8_{FD9642A5-EDE5-4446-A386-25D83CB5CBE9}" xr6:coauthVersionLast="47" xr6:coauthVersionMax="47" xr10:uidLastSave="{00000000-0000-0000-0000-000000000000}"/>
  <bookViews>
    <workbookView xWindow="-108" yWindow="-108" windowWidth="23256" windowHeight="12576" tabRatio="745" activeTab="1" xr2:uid="{00000000-000D-0000-FFFF-FFFF00000000}"/>
  </bookViews>
  <sheets>
    <sheet name="Financial_Submission" sheetId="2" r:id="rId1"/>
    <sheet name="METHOD 1 - Ex Calculations" sheetId="4" r:id="rId2"/>
    <sheet name="METHOD 2 - Ex Calculations" sheetId="8" r:id="rId3"/>
  </sheets>
  <definedNames>
    <definedName name="_GoBack" localSheetId="0">Financial_Submission!#REF!</definedName>
    <definedName name="_xlnm.Print_Area" localSheetId="0">Financial_Submission!$B$1:$J$36</definedName>
    <definedName name="_xlnm.Print_Area" localSheetId="1">'METHOD 1 - Ex Calculations'!$B$1:$I$239</definedName>
    <definedName name="_xlnm.Print_Area" localSheetId="2">'METHOD 2 - Ex Calculations'!$B$1:$I$156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9" i="8" l="1"/>
  <c r="F69" i="8"/>
  <c r="G69" i="8"/>
  <c r="F55" i="8"/>
  <c r="G55" i="8"/>
  <c r="C143" i="8"/>
  <c r="G143" i="8" s="1"/>
  <c r="C129" i="8"/>
  <c r="G129" i="8" s="1"/>
  <c r="C115" i="8"/>
  <c r="F115" i="8" s="1"/>
  <c r="C101" i="8"/>
  <c r="G101" i="8" s="1"/>
  <c r="C87" i="8"/>
  <c r="F87" i="8" s="1"/>
  <c r="C69" i="8"/>
  <c r="C55" i="8"/>
  <c r="C41" i="8"/>
  <c r="F41" i="8"/>
  <c r="G41" i="8"/>
  <c r="C27" i="8"/>
  <c r="F27" i="8"/>
  <c r="G27" i="8"/>
  <c r="C13" i="8"/>
  <c r="B13" i="8"/>
  <c r="B87" i="8" s="1"/>
  <c r="C226" i="4"/>
  <c r="F226" i="4" s="1"/>
  <c r="C212" i="4"/>
  <c r="H212" i="4" s="1"/>
  <c r="C198" i="4"/>
  <c r="H198" i="4" s="1"/>
  <c r="C184" i="4"/>
  <c r="H184" i="4" s="1"/>
  <c r="C170" i="4"/>
  <c r="F170" i="4"/>
  <c r="H69" i="4"/>
  <c r="G69" i="4"/>
  <c r="F69" i="4"/>
  <c r="C69" i="4"/>
  <c r="C55" i="4"/>
  <c r="F55" i="4"/>
  <c r="G55" i="4"/>
  <c r="H55" i="4"/>
  <c r="C41" i="4"/>
  <c r="F41" i="4"/>
  <c r="G41" i="4"/>
  <c r="H41" i="4"/>
  <c r="C27" i="4"/>
  <c r="F27" i="4"/>
  <c r="G27" i="4"/>
  <c r="H27" i="4"/>
  <c r="C13" i="4"/>
  <c r="B13" i="4"/>
  <c r="B170" i="4" s="1"/>
  <c r="C149" i="8"/>
  <c r="C148" i="8"/>
  <c r="C146" i="8"/>
  <c r="C145" i="8"/>
  <c r="C142" i="8"/>
  <c r="C141" i="8"/>
  <c r="C140" i="8"/>
  <c r="C139" i="8"/>
  <c r="B137" i="8"/>
  <c r="C135" i="8"/>
  <c r="C134" i="8"/>
  <c r="C132" i="8"/>
  <c r="C131" i="8"/>
  <c r="C128" i="8"/>
  <c r="C127" i="8"/>
  <c r="C126" i="8"/>
  <c r="C125" i="8"/>
  <c r="B123" i="8"/>
  <c r="C121" i="8"/>
  <c r="C120" i="8"/>
  <c r="C118" i="8"/>
  <c r="C117" i="8"/>
  <c r="C114" i="8"/>
  <c r="C113" i="8"/>
  <c r="C112" i="8"/>
  <c r="C111" i="8"/>
  <c r="B109" i="8"/>
  <c r="C107" i="8"/>
  <c r="C106" i="8"/>
  <c r="C104" i="8"/>
  <c r="C103" i="8"/>
  <c r="C100" i="8"/>
  <c r="C99" i="8"/>
  <c r="C98" i="8"/>
  <c r="C97" i="8"/>
  <c r="B95" i="8"/>
  <c r="C93" i="8"/>
  <c r="G93" i="8" s="1"/>
  <c r="C92" i="8"/>
  <c r="G92" i="8" s="1"/>
  <c r="C90" i="8"/>
  <c r="F90" i="8" s="1"/>
  <c r="C89" i="8"/>
  <c r="F89" i="8" s="1"/>
  <c r="C86" i="8"/>
  <c r="F86" i="8" s="1"/>
  <c r="C85" i="8"/>
  <c r="F85" i="8" s="1"/>
  <c r="C84" i="8"/>
  <c r="G84" i="8" s="1"/>
  <c r="C83" i="8"/>
  <c r="B81" i="8"/>
  <c r="G80" i="8"/>
  <c r="F80" i="8"/>
  <c r="C75" i="8"/>
  <c r="C74" i="8"/>
  <c r="C72" i="8"/>
  <c r="C71" i="8"/>
  <c r="C68" i="8"/>
  <c r="C67" i="8"/>
  <c r="C66" i="8"/>
  <c r="C65" i="8"/>
  <c r="C61" i="8"/>
  <c r="C60" i="8"/>
  <c r="C58" i="8"/>
  <c r="C57" i="8"/>
  <c r="C54" i="8"/>
  <c r="C53" i="8"/>
  <c r="C52" i="8"/>
  <c r="C51" i="8"/>
  <c r="C47" i="8"/>
  <c r="C46" i="8"/>
  <c r="C44" i="8"/>
  <c r="C43" i="8"/>
  <c r="C40" i="8"/>
  <c r="C39" i="8"/>
  <c r="C38" i="8"/>
  <c r="C37" i="8"/>
  <c r="G33" i="8"/>
  <c r="F33" i="8"/>
  <c r="C33" i="8"/>
  <c r="G32" i="8"/>
  <c r="G46" i="8" s="1"/>
  <c r="F32" i="8"/>
  <c r="F46" i="8" s="1"/>
  <c r="C32" i="8"/>
  <c r="G30" i="8"/>
  <c r="G44" i="8" s="1"/>
  <c r="F30" i="8"/>
  <c r="C30" i="8"/>
  <c r="G29" i="8"/>
  <c r="F29" i="8"/>
  <c r="F43" i="8" s="1"/>
  <c r="C29" i="8"/>
  <c r="G26" i="8"/>
  <c r="F26" i="8"/>
  <c r="C26" i="8"/>
  <c r="G25" i="8"/>
  <c r="F25" i="8"/>
  <c r="F39" i="8" s="1"/>
  <c r="C25" i="8"/>
  <c r="G24" i="8"/>
  <c r="F24" i="8"/>
  <c r="C24" i="8"/>
  <c r="G23" i="8"/>
  <c r="G37" i="8" s="1"/>
  <c r="F23" i="8"/>
  <c r="F37" i="8" s="1"/>
  <c r="C23" i="8"/>
  <c r="C19" i="8"/>
  <c r="C18" i="8"/>
  <c r="C16" i="8"/>
  <c r="C15" i="8"/>
  <c r="C12" i="8"/>
  <c r="B12" i="8"/>
  <c r="B86" i="8" s="1"/>
  <c r="B100" i="8" s="1"/>
  <c r="B114" i="8" s="1"/>
  <c r="B128" i="8" s="1"/>
  <c r="B142" i="8" s="1"/>
  <c r="C11" i="8"/>
  <c r="B11" i="8"/>
  <c r="B85" i="8" s="1"/>
  <c r="B99" i="8" s="1"/>
  <c r="B113" i="8" s="1"/>
  <c r="B127" i="8" s="1"/>
  <c r="B141" i="8" s="1"/>
  <c r="C10" i="8"/>
  <c r="B10" i="8"/>
  <c r="B84" i="8" s="1"/>
  <c r="B98" i="8" s="1"/>
  <c r="B112" i="8" s="1"/>
  <c r="B126" i="8" s="1"/>
  <c r="B140" i="8" s="1"/>
  <c r="C9" i="8"/>
  <c r="B9" i="8"/>
  <c r="B23" i="8" s="1"/>
  <c r="B37" i="8" s="1"/>
  <c r="B51" i="8" s="1"/>
  <c r="B65" i="8" s="1"/>
  <c r="B10" i="4"/>
  <c r="B24" i="4" s="1"/>
  <c r="B38" i="4" s="1"/>
  <c r="B52" i="4" s="1"/>
  <c r="B66" i="4" s="1"/>
  <c r="B11" i="4"/>
  <c r="B168" i="4" s="1"/>
  <c r="B182" i="4" s="1"/>
  <c r="B196" i="4" s="1"/>
  <c r="B210" i="4" s="1"/>
  <c r="B224" i="4" s="1"/>
  <c r="B12" i="4"/>
  <c r="B169" i="4" s="1"/>
  <c r="B183" i="4" s="1"/>
  <c r="B197" i="4" s="1"/>
  <c r="B211" i="4" s="1"/>
  <c r="B225" i="4" s="1"/>
  <c r="B9" i="4"/>
  <c r="B23" i="4" s="1"/>
  <c r="B37" i="4" s="1"/>
  <c r="B51" i="4" s="1"/>
  <c r="B65" i="4" s="1"/>
  <c r="B27" i="8" l="1"/>
  <c r="B27" i="4"/>
  <c r="F101" i="8"/>
  <c r="G87" i="8"/>
  <c r="F143" i="8"/>
  <c r="G115" i="8"/>
  <c r="F113" i="8"/>
  <c r="F111" i="8"/>
  <c r="G103" i="8"/>
  <c r="G106" i="8"/>
  <c r="G97" i="8"/>
  <c r="F120" i="8"/>
  <c r="G107" i="8"/>
  <c r="G98" i="8"/>
  <c r="G99" i="8"/>
  <c r="G118" i="8"/>
  <c r="G100" i="8"/>
  <c r="G120" i="8"/>
  <c r="G104" i="8"/>
  <c r="G226" i="4"/>
  <c r="H226" i="4"/>
  <c r="F212" i="4"/>
  <c r="G212" i="4"/>
  <c r="F198" i="4"/>
  <c r="G198" i="4"/>
  <c r="F184" i="4"/>
  <c r="G184" i="4"/>
  <c r="H170" i="4"/>
  <c r="G170" i="4"/>
  <c r="F93" i="8"/>
  <c r="F100" i="8"/>
  <c r="F103" i="8"/>
  <c r="F92" i="8"/>
  <c r="G111" i="8"/>
  <c r="F84" i="8"/>
  <c r="F98" i="8"/>
  <c r="F99" i="8"/>
  <c r="G90" i="8"/>
  <c r="F104" i="8"/>
  <c r="G86" i="8"/>
  <c r="G89" i="8"/>
  <c r="G85" i="8"/>
  <c r="F97" i="8"/>
  <c r="F106" i="8"/>
  <c r="F117" i="8"/>
  <c r="B24" i="8"/>
  <c r="B38" i="8" s="1"/>
  <c r="B52" i="8" s="1"/>
  <c r="B66" i="8" s="1"/>
  <c r="F107" i="8"/>
  <c r="F83" i="8"/>
  <c r="B25" i="8"/>
  <c r="B39" i="8" s="1"/>
  <c r="B53" i="8" s="1"/>
  <c r="B67" i="8" s="1"/>
  <c r="G83" i="8"/>
  <c r="G38" i="8"/>
  <c r="G52" i="8" s="1"/>
  <c r="G66" i="8" s="1"/>
  <c r="G140" i="8" s="1"/>
  <c r="F47" i="8"/>
  <c r="F61" i="8" s="1"/>
  <c r="F135" i="8" s="1"/>
  <c r="F60" i="8"/>
  <c r="F134" i="8" s="1"/>
  <c r="F57" i="8"/>
  <c r="F131" i="8" s="1"/>
  <c r="G60" i="8"/>
  <c r="G134" i="8" s="1"/>
  <c r="G58" i="8"/>
  <c r="G132" i="8" s="1"/>
  <c r="F53" i="8"/>
  <c r="F127" i="8" s="1"/>
  <c r="F51" i="8"/>
  <c r="F125" i="8" s="1"/>
  <c r="G51" i="8"/>
  <c r="G125" i="8" s="1"/>
  <c r="G47" i="8"/>
  <c r="G121" i="8" s="1"/>
  <c r="G39" i="8"/>
  <c r="G113" i="8" s="1"/>
  <c r="B83" i="8"/>
  <c r="B97" i="8" s="1"/>
  <c r="B111" i="8" s="1"/>
  <c r="B125" i="8" s="1"/>
  <c r="B139" i="8" s="1"/>
  <c r="B26" i="8"/>
  <c r="B40" i="8" s="1"/>
  <c r="B54" i="8" s="1"/>
  <c r="B68" i="8" s="1"/>
  <c r="G43" i="8"/>
  <c r="G117" i="8" s="1"/>
  <c r="F44" i="8"/>
  <c r="F118" i="8" s="1"/>
  <c r="F40" i="8"/>
  <c r="F114" i="8" s="1"/>
  <c r="G40" i="8"/>
  <c r="G114" i="8" s="1"/>
  <c r="F38" i="8"/>
  <c r="F112" i="8" s="1"/>
  <c r="B167" i="4"/>
  <c r="B181" i="4" s="1"/>
  <c r="B195" i="4" s="1"/>
  <c r="B209" i="4" s="1"/>
  <c r="B223" i="4" s="1"/>
  <c r="B26" i="4"/>
  <c r="B40" i="4" s="1"/>
  <c r="B54" i="4" s="1"/>
  <c r="B68" i="4" s="1"/>
  <c r="B25" i="4"/>
  <c r="B39" i="4" s="1"/>
  <c r="B53" i="4" s="1"/>
  <c r="B67" i="4" s="1"/>
  <c r="B166" i="4"/>
  <c r="B180" i="4" s="1"/>
  <c r="B194" i="4" s="1"/>
  <c r="B208" i="4" s="1"/>
  <c r="B222" i="4" s="1"/>
  <c r="C232" i="4"/>
  <c r="C231" i="4"/>
  <c r="C229" i="4"/>
  <c r="C228" i="4"/>
  <c r="C225" i="4"/>
  <c r="C224" i="4"/>
  <c r="C223" i="4"/>
  <c r="C222" i="4"/>
  <c r="C218" i="4"/>
  <c r="C217" i="4"/>
  <c r="C215" i="4"/>
  <c r="C214" i="4"/>
  <c r="C211" i="4"/>
  <c r="C210" i="4"/>
  <c r="C209" i="4"/>
  <c r="C208" i="4"/>
  <c r="C204" i="4"/>
  <c r="C203" i="4"/>
  <c r="C201" i="4"/>
  <c r="C200" i="4"/>
  <c r="C197" i="4"/>
  <c r="C196" i="4"/>
  <c r="C195" i="4"/>
  <c r="C194" i="4"/>
  <c r="C190" i="4"/>
  <c r="C189" i="4"/>
  <c r="C187" i="4"/>
  <c r="C186" i="4"/>
  <c r="C183" i="4"/>
  <c r="C182" i="4"/>
  <c r="C181" i="4"/>
  <c r="C180" i="4"/>
  <c r="B220" i="4"/>
  <c r="C176" i="4"/>
  <c r="C175" i="4"/>
  <c r="C173" i="4"/>
  <c r="G173" i="4" s="1"/>
  <c r="C172" i="4"/>
  <c r="C169" i="4"/>
  <c r="H169" i="4" s="1"/>
  <c r="C168" i="4"/>
  <c r="H168" i="4" s="1"/>
  <c r="C167" i="4"/>
  <c r="H167" i="4" s="1"/>
  <c r="C166" i="4"/>
  <c r="G166" i="4" s="1"/>
  <c r="B178" i="4"/>
  <c r="B164" i="4"/>
  <c r="B153" i="4"/>
  <c r="C159" i="4"/>
  <c r="C158" i="4"/>
  <c r="C155" i="4"/>
  <c r="C151" i="4"/>
  <c r="C150" i="4"/>
  <c r="C147" i="4"/>
  <c r="C143" i="4"/>
  <c r="C142" i="4"/>
  <c r="C139" i="4"/>
  <c r="C135" i="4"/>
  <c r="C134" i="4"/>
  <c r="C131" i="4"/>
  <c r="C127" i="4"/>
  <c r="C126" i="4"/>
  <c r="C123" i="4"/>
  <c r="B184" i="4" l="1"/>
  <c r="B41" i="4"/>
  <c r="B101" i="8"/>
  <c r="B41" i="8"/>
  <c r="F75" i="8"/>
  <c r="F149" i="8" s="1"/>
  <c r="G126" i="8"/>
  <c r="F121" i="8"/>
  <c r="G112" i="8"/>
  <c r="F65" i="8"/>
  <c r="F139" i="8" s="1"/>
  <c r="G53" i="8"/>
  <c r="G127" i="8" s="1"/>
  <c r="F74" i="8"/>
  <c r="F148" i="8" s="1"/>
  <c r="F52" i="8"/>
  <c r="F126" i="8" s="1"/>
  <c r="G54" i="8"/>
  <c r="G128" i="8" s="1"/>
  <c r="G74" i="8"/>
  <c r="G148" i="8" s="1"/>
  <c r="F71" i="8"/>
  <c r="F145" i="8" s="1"/>
  <c r="G65" i="8"/>
  <c r="G139" i="8" s="1"/>
  <c r="F54" i="8"/>
  <c r="F128" i="8" s="1"/>
  <c r="F67" i="8"/>
  <c r="F141" i="8" s="1"/>
  <c r="G61" i="8"/>
  <c r="G135" i="8" s="1"/>
  <c r="G57" i="8"/>
  <c r="G131" i="8" s="1"/>
  <c r="F58" i="8"/>
  <c r="F132" i="8" s="1"/>
  <c r="G72" i="8"/>
  <c r="G146" i="8" s="1"/>
  <c r="G168" i="4"/>
  <c r="G167" i="4"/>
  <c r="F167" i="4"/>
  <c r="F173" i="4"/>
  <c r="F168" i="4"/>
  <c r="F166" i="4"/>
  <c r="H166" i="4"/>
  <c r="G169" i="4"/>
  <c r="H173" i="4"/>
  <c r="F169" i="4"/>
  <c r="G32" i="4"/>
  <c r="H32" i="4"/>
  <c r="G33" i="4"/>
  <c r="H33" i="4"/>
  <c r="H47" i="4" s="1"/>
  <c r="F33" i="4"/>
  <c r="F32" i="4"/>
  <c r="G29" i="4"/>
  <c r="H29" i="4"/>
  <c r="G30" i="4"/>
  <c r="H30" i="4"/>
  <c r="F30" i="4"/>
  <c r="F29" i="4"/>
  <c r="G23" i="4"/>
  <c r="H23" i="4"/>
  <c r="G24" i="4"/>
  <c r="H24" i="4"/>
  <c r="G25" i="4"/>
  <c r="H25" i="4"/>
  <c r="G26" i="4"/>
  <c r="H26" i="4"/>
  <c r="F24" i="4"/>
  <c r="F25" i="4"/>
  <c r="F26" i="4"/>
  <c r="F23" i="4"/>
  <c r="G85" i="4"/>
  <c r="G84" i="4"/>
  <c r="G81" i="4"/>
  <c r="B111" i="4"/>
  <c r="C117" i="4"/>
  <c r="C116" i="4"/>
  <c r="C113" i="4"/>
  <c r="C109" i="4"/>
  <c r="C108" i="4"/>
  <c r="C105" i="4"/>
  <c r="C101" i="4"/>
  <c r="C100" i="4"/>
  <c r="C97" i="4"/>
  <c r="C93" i="4"/>
  <c r="C92" i="4"/>
  <c r="C89" i="4"/>
  <c r="C85" i="4"/>
  <c r="C84" i="4"/>
  <c r="C81" i="4"/>
  <c r="C75" i="4"/>
  <c r="C74" i="4"/>
  <c r="C72" i="4"/>
  <c r="C71" i="4"/>
  <c r="C68" i="4"/>
  <c r="C67" i="4"/>
  <c r="C66" i="4"/>
  <c r="C65" i="4"/>
  <c r="C61" i="4"/>
  <c r="C60" i="4"/>
  <c r="C58" i="4"/>
  <c r="C57" i="4"/>
  <c r="C54" i="4"/>
  <c r="C53" i="4"/>
  <c r="C52" i="4"/>
  <c r="C51" i="4"/>
  <c r="C47" i="4"/>
  <c r="C46" i="4"/>
  <c r="C44" i="4"/>
  <c r="C43" i="4"/>
  <c r="C40" i="4"/>
  <c r="C39" i="4"/>
  <c r="C38" i="4"/>
  <c r="C37" i="4"/>
  <c r="C33" i="4"/>
  <c r="C32" i="4"/>
  <c r="C30" i="4"/>
  <c r="C29" i="4"/>
  <c r="C26" i="4"/>
  <c r="C25" i="4"/>
  <c r="C24" i="4"/>
  <c r="C23" i="4"/>
  <c r="C19" i="4"/>
  <c r="C18" i="4"/>
  <c r="C16" i="4"/>
  <c r="C15" i="4"/>
  <c r="C12" i="4"/>
  <c r="C11" i="4"/>
  <c r="C10" i="4"/>
  <c r="C9" i="4"/>
  <c r="B55" i="8" l="1"/>
  <c r="B115" i="8"/>
  <c r="B198" i="4"/>
  <c r="B55" i="4"/>
  <c r="G67" i="8"/>
  <c r="G141" i="8" s="1"/>
  <c r="G68" i="8"/>
  <c r="G142" i="8" s="1"/>
  <c r="G75" i="8"/>
  <c r="G149" i="8" s="1"/>
  <c r="G71" i="8"/>
  <c r="G145" i="8" s="1"/>
  <c r="F68" i="8"/>
  <c r="F142" i="8" s="1"/>
  <c r="F66" i="8"/>
  <c r="F140" i="8" s="1"/>
  <c r="F72" i="8"/>
  <c r="F146" i="8" s="1"/>
  <c r="H38" i="4"/>
  <c r="H181" i="4"/>
  <c r="G37" i="4"/>
  <c r="G180" i="4"/>
  <c r="F37" i="4"/>
  <c r="F180" i="4"/>
  <c r="F40" i="4"/>
  <c r="F183" i="4"/>
  <c r="F44" i="4"/>
  <c r="F187" i="4"/>
  <c r="G39" i="4"/>
  <c r="G182" i="4"/>
  <c r="F39" i="4"/>
  <c r="F182" i="4"/>
  <c r="H44" i="4"/>
  <c r="H187" i="4"/>
  <c r="G38" i="4"/>
  <c r="G181" i="4"/>
  <c r="F38" i="4"/>
  <c r="F181" i="4"/>
  <c r="G44" i="4"/>
  <c r="G187" i="4"/>
  <c r="H39" i="4"/>
  <c r="H182" i="4"/>
  <c r="H40" i="4"/>
  <c r="H183" i="4"/>
  <c r="H37" i="4"/>
  <c r="H180" i="4"/>
  <c r="G40" i="4"/>
  <c r="G183" i="4"/>
  <c r="H43" i="4"/>
  <c r="G92" i="4"/>
  <c r="F92" i="4" s="1"/>
  <c r="G134" i="4" s="1"/>
  <c r="G189" i="4" s="1"/>
  <c r="H46" i="4"/>
  <c r="H61" i="4"/>
  <c r="G46" i="4"/>
  <c r="G93" i="4"/>
  <c r="F93" i="4" s="1"/>
  <c r="G135" i="4" s="1"/>
  <c r="G190" i="4" s="1"/>
  <c r="F47" i="4"/>
  <c r="G43" i="4"/>
  <c r="G47" i="4"/>
  <c r="G89" i="4"/>
  <c r="F89" i="4" s="1"/>
  <c r="H131" i="4" s="1"/>
  <c r="H186" i="4" s="1"/>
  <c r="F43" i="4"/>
  <c r="F46" i="4"/>
  <c r="B212" i="4" l="1"/>
  <c r="B69" i="4"/>
  <c r="B226" i="4" s="1"/>
  <c r="B69" i="8"/>
  <c r="B143" i="8" s="1"/>
  <c r="B129" i="8"/>
  <c r="G58" i="4"/>
  <c r="G201" i="4"/>
  <c r="G54" i="4"/>
  <c r="G197" i="4"/>
  <c r="G52" i="4"/>
  <c r="G195" i="4"/>
  <c r="F51" i="4"/>
  <c r="F194" i="4"/>
  <c r="H53" i="4"/>
  <c r="H196" i="4"/>
  <c r="G53" i="4"/>
  <c r="G196" i="4"/>
  <c r="F58" i="4"/>
  <c r="F201" i="4"/>
  <c r="F54" i="4"/>
  <c r="F197" i="4"/>
  <c r="H51" i="4"/>
  <c r="H194" i="4"/>
  <c r="H58" i="4"/>
  <c r="H201" i="4"/>
  <c r="G51" i="4"/>
  <c r="G194" i="4"/>
  <c r="F52" i="4"/>
  <c r="F195" i="4"/>
  <c r="H54" i="4"/>
  <c r="H197" i="4"/>
  <c r="F53" i="4"/>
  <c r="F196" i="4"/>
  <c r="H52" i="4"/>
  <c r="H195" i="4"/>
  <c r="G101" i="4"/>
  <c r="F101" i="4" s="1"/>
  <c r="H143" i="4" s="1"/>
  <c r="H204" i="4" s="1"/>
  <c r="F131" i="4"/>
  <c r="F186" i="4" s="1"/>
  <c r="F135" i="4"/>
  <c r="F190" i="4" s="1"/>
  <c r="H135" i="4"/>
  <c r="H190" i="4" s="1"/>
  <c r="G131" i="4"/>
  <c r="G186" i="4" s="1"/>
  <c r="G61" i="4"/>
  <c r="H75" i="4"/>
  <c r="H134" i="4"/>
  <c r="H189" i="4" s="1"/>
  <c r="G57" i="4"/>
  <c r="H60" i="4"/>
  <c r="F61" i="4"/>
  <c r="F134" i="4"/>
  <c r="F189" i="4" s="1"/>
  <c r="H57" i="4"/>
  <c r="G60" i="4"/>
  <c r="F60" i="4"/>
  <c r="G100" i="4"/>
  <c r="F100" i="4" s="1"/>
  <c r="G142" i="4" s="1"/>
  <c r="G203" i="4" s="1"/>
  <c r="G97" i="4"/>
  <c r="F97" i="4" s="1"/>
  <c r="F139" i="4" s="1"/>
  <c r="F200" i="4" s="1"/>
  <c r="F57" i="4"/>
  <c r="G163" i="4"/>
  <c r="H163" i="4"/>
  <c r="F163" i="4"/>
  <c r="G120" i="4"/>
  <c r="H120" i="4"/>
  <c r="F120" i="4"/>
  <c r="B206" i="4"/>
  <c r="B192" i="4"/>
  <c r="F85" i="4"/>
  <c r="F81" i="4"/>
  <c r="F152" i="8" l="1"/>
  <c r="G152" i="8"/>
  <c r="F66" i="4"/>
  <c r="F223" i="4" s="1"/>
  <c r="F209" i="4"/>
  <c r="G67" i="4"/>
  <c r="G224" i="4" s="1"/>
  <c r="G210" i="4"/>
  <c r="F65" i="4"/>
  <c r="F222" i="4" s="1"/>
  <c r="F208" i="4"/>
  <c r="H209" i="4"/>
  <c r="H66" i="4"/>
  <c r="H223" i="4" s="1"/>
  <c r="H65" i="4"/>
  <c r="H222" i="4" s="1"/>
  <c r="H208" i="4"/>
  <c r="G209" i="4"/>
  <c r="G66" i="4"/>
  <c r="G223" i="4" s="1"/>
  <c r="H72" i="4"/>
  <c r="H229" i="4" s="1"/>
  <c r="H215" i="4"/>
  <c r="G65" i="4"/>
  <c r="G222" i="4" s="1"/>
  <c r="G208" i="4"/>
  <c r="H67" i="4"/>
  <c r="H224" i="4" s="1"/>
  <c r="H210" i="4"/>
  <c r="F67" i="4"/>
  <c r="F224" i="4" s="1"/>
  <c r="F210" i="4"/>
  <c r="F68" i="4"/>
  <c r="F225" i="4" s="1"/>
  <c r="F211" i="4"/>
  <c r="G68" i="4"/>
  <c r="G225" i="4" s="1"/>
  <c r="G211" i="4"/>
  <c r="H68" i="4"/>
  <c r="H225" i="4" s="1"/>
  <c r="H211" i="4"/>
  <c r="F72" i="4"/>
  <c r="F229" i="4" s="1"/>
  <c r="F215" i="4"/>
  <c r="G72" i="4"/>
  <c r="G229" i="4" s="1"/>
  <c r="G215" i="4"/>
  <c r="F143" i="4"/>
  <c r="F204" i="4" s="1"/>
  <c r="G143" i="4"/>
  <c r="F142" i="4"/>
  <c r="F203" i="4" s="1"/>
  <c r="G109" i="4"/>
  <c r="F109" i="4" s="1"/>
  <c r="H151" i="4" s="1"/>
  <c r="H218" i="4" s="1"/>
  <c r="F75" i="4"/>
  <c r="H142" i="4"/>
  <c r="H203" i="4" s="1"/>
  <c r="H74" i="4"/>
  <c r="G139" i="4"/>
  <c r="G200" i="4" s="1"/>
  <c r="G71" i="4"/>
  <c r="G74" i="4"/>
  <c r="H139" i="4"/>
  <c r="H200" i="4" s="1"/>
  <c r="H123" i="4"/>
  <c r="H172" i="4" s="1"/>
  <c r="F123" i="4"/>
  <c r="F172" i="4" s="1"/>
  <c r="G123" i="4"/>
  <c r="G172" i="4" s="1"/>
  <c r="H71" i="4"/>
  <c r="G127" i="4"/>
  <c r="G176" i="4" s="1"/>
  <c r="F127" i="4"/>
  <c r="F176" i="4" s="1"/>
  <c r="H127" i="4"/>
  <c r="H176" i="4" s="1"/>
  <c r="G75" i="4"/>
  <c r="G105" i="4"/>
  <c r="F105" i="4" s="1"/>
  <c r="F147" i="4" s="1"/>
  <c r="F214" i="4" s="1"/>
  <c r="F71" i="4"/>
  <c r="F74" i="4"/>
  <c r="G108" i="4"/>
  <c r="F108" i="4" s="1"/>
  <c r="G150" i="4" s="1"/>
  <c r="G217" i="4" s="1"/>
  <c r="B121" i="4"/>
  <c r="B103" i="4"/>
  <c r="B87" i="4"/>
  <c r="B95" i="4"/>
  <c r="B79" i="4"/>
  <c r="B129" i="4"/>
  <c r="B137" i="4"/>
  <c r="B145" i="4"/>
  <c r="F84" i="4"/>
  <c r="G153" i="8" l="1"/>
  <c r="F153" i="8"/>
  <c r="G204" i="4"/>
  <c r="G151" i="4"/>
  <c r="G218" i="4" s="1"/>
  <c r="G147" i="4"/>
  <c r="G214" i="4" s="1"/>
  <c r="F150" i="4"/>
  <c r="F217" i="4" s="1"/>
  <c r="G113" i="4"/>
  <c r="F113" i="4" s="1"/>
  <c r="H155" i="4" s="1"/>
  <c r="H228" i="4" s="1"/>
  <c r="H150" i="4"/>
  <c r="H217" i="4" s="1"/>
  <c r="H147" i="4"/>
  <c r="G126" i="4"/>
  <c r="G175" i="4" s="1"/>
  <c r="H126" i="4"/>
  <c r="H175" i="4" s="1"/>
  <c r="F126" i="4"/>
  <c r="F175" i="4" s="1"/>
  <c r="G117" i="4"/>
  <c r="F117" i="4" s="1"/>
  <c r="H159" i="4" s="1"/>
  <c r="H232" i="4" s="1"/>
  <c r="G116" i="4"/>
  <c r="F116" i="4" s="1"/>
  <c r="F158" i="4" s="1"/>
  <c r="F231" i="4" s="1"/>
  <c r="F151" i="4"/>
  <c r="F218" i="4" s="1"/>
  <c r="F159" i="4" l="1"/>
  <c r="F232" i="4" s="1"/>
  <c r="H158" i="4"/>
  <c r="H231" i="4" s="1"/>
  <c r="G155" i="4"/>
  <c r="G228" i="4" s="1"/>
  <c r="G159" i="4"/>
  <c r="G232" i="4" s="1"/>
  <c r="H214" i="4"/>
  <c r="G158" i="4"/>
  <c r="G231" i="4" s="1"/>
  <c r="F155" i="4"/>
  <c r="F228" i="4" s="1"/>
  <c r="F235" i="4" l="1"/>
  <c r="H235" i="4"/>
  <c r="G235" i="4"/>
  <c r="G236" i="4" l="1"/>
  <c r="H236" i="4"/>
  <c r="F236" i="4"/>
</calcChain>
</file>

<file path=xl/sharedStrings.xml><?xml version="1.0" encoding="utf-8"?>
<sst xmlns="http://schemas.openxmlformats.org/spreadsheetml/2006/main" count="685" uniqueCount="78">
  <si>
    <t>Attachment #1 to Part 4 - Financial Proposal Pricing</t>
  </si>
  <si>
    <r>
      <t>Solicitation # 01B68-23-</t>
    </r>
    <r>
      <rPr>
        <b/>
        <sz val="11"/>
        <color rgb="FF0000FF"/>
        <rFont val="Arial"/>
        <family val="2"/>
      </rPr>
      <t>___________</t>
    </r>
  </si>
  <si>
    <t>Bidder:</t>
  </si>
  <si>
    <t>Please include Bidder name here</t>
  </si>
  <si>
    <t>Bidders must input their all inclusive Per Diem Rates, in Canadian Dollars (CAD), for each Resource Category and Level in the table below that will apply for the first period of any Contract (from date of Award) resulting from this RFP, and that will apply for each of the Option Periods (if exercised by Canada).</t>
  </si>
  <si>
    <t>For Financial Evaluation Purposes Only:</t>
  </si>
  <si>
    <r>
      <t xml:space="preserve">Financial Evaluation - Method 1 </t>
    </r>
    <r>
      <rPr>
        <sz val="10"/>
        <color rgb="FF000000"/>
        <rFont val="Arial"/>
        <family val="2"/>
      </rPr>
      <t>[used where 3 or more bids reach the Financial evaluation stage, see example on Tab 2]</t>
    </r>
  </si>
  <si>
    <r>
      <t xml:space="preserve">Financial Evaluation - Method 2 </t>
    </r>
    <r>
      <rPr>
        <sz val="10"/>
        <color rgb="FF000000"/>
        <rFont val="Arial"/>
        <family val="2"/>
      </rPr>
      <t>[used where less than 3 bids reach the Financial evaluation stage]</t>
    </r>
  </si>
  <si>
    <t xml:space="preserve">Lower Median Band </t>
  </si>
  <si>
    <t xml:space="preserve"> -</t>
  </si>
  <si>
    <t>%</t>
  </si>
  <si>
    <t>Bidder 1</t>
  </si>
  <si>
    <t>Bidder 2</t>
  </si>
  <si>
    <t>Bidder 3</t>
  </si>
  <si>
    <t xml:space="preserve">MEDIAN and LIMIT calculations </t>
  </si>
  <si>
    <t>MEDIAN RATES</t>
  </si>
  <si>
    <r>
      <rPr>
        <b/>
        <i/>
        <sz val="11"/>
        <color theme="1"/>
        <rFont val="Arial"/>
        <family val="2"/>
      </rPr>
      <t>EXAMPLE OF FINANCIAL SCORE CALCULATIONS USING METHOD 1</t>
    </r>
    <r>
      <rPr>
        <i/>
        <sz val="11"/>
        <color theme="1"/>
        <rFont val="Arial"/>
        <family val="2"/>
      </rPr>
      <t>: The following tables are for illustrative purposes only:</t>
    </r>
  </si>
  <si>
    <r>
      <rPr>
        <b/>
        <i/>
        <sz val="11"/>
        <color theme="1"/>
        <rFont val="Arial"/>
        <family val="2"/>
      </rPr>
      <t>EXAMPLE OF FINANCIAL SCORE CALCULATIONS USING METHOD 2</t>
    </r>
    <r>
      <rPr>
        <i/>
        <sz val="11"/>
        <color theme="1"/>
        <rFont val="Arial"/>
        <family val="2"/>
      </rPr>
      <t>: The following tables are for illustrative purposes only:</t>
    </r>
  </si>
  <si>
    <t>Warehouse Services</t>
  </si>
  <si>
    <t>A</t>
  </si>
  <si>
    <r>
      <t>B</t>
    </r>
    <r>
      <rPr>
        <sz val="8"/>
        <color rgb="FF000000"/>
        <rFont val="Arial"/>
        <family val="2"/>
      </rPr>
      <t> </t>
    </r>
  </si>
  <si>
    <t>C</t>
  </si>
  <si>
    <t>D</t>
  </si>
  <si>
    <t>E</t>
  </si>
  <si>
    <t>F</t>
  </si>
  <si>
    <t>G</t>
  </si>
  <si>
    <t>H</t>
  </si>
  <si>
    <t>Pricing Category</t>
  </si>
  <si>
    <t>Scenario Value</t>
  </si>
  <si>
    <t>Initial Contract Period Rate</t>
  </si>
  <si>
    <t>Option Period 1 Rates</t>
  </si>
  <si>
    <t>Option Period 2 Rates</t>
  </si>
  <si>
    <t>Option Period 3 Rates</t>
  </si>
  <si>
    <t>Option Period 4 Rates</t>
  </si>
  <si>
    <t>Total Scenario Evaluation Price</t>
  </si>
  <si>
    <t>B x (D+E+F+G)</t>
  </si>
  <si>
    <r>
      <t xml:space="preserve">STORAGE </t>
    </r>
    <r>
      <rPr>
        <sz val="10"/>
        <rFont val="Arial"/>
        <family val="2"/>
      </rPr>
      <t>(Includes ALL storage required by AAFC, as described in the SoW)</t>
    </r>
  </si>
  <si>
    <t>HANDLING &amp; LABOUR</t>
  </si>
  <si>
    <t>(Includes ALL handling and labour related to an individual required by AAFC, as described in the SoW)</t>
  </si>
  <si>
    <t>THIRD PARTY SERVICES</t>
  </si>
  <si>
    <t>DELIVERY</t>
  </si>
  <si>
    <r>
      <t>i.</t>
    </r>
    <r>
      <rPr>
        <b/>
        <sz val="7"/>
        <rFont val="Times New Roman"/>
        <family val="1"/>
      </rPr>
      <t xml:space="preserve">      </t>
    </r>
    <r>
      <rPr>
        <b/>
        <sz val="10"/>
        <rFont val="Arial"/>
        <family val="2"/>
      </rPr>
      <t>Local Delivery (1 person, 1 vehicle)</t>
    </r>
  </si>
  <si>
    <r>
      <t>ii.</t>
    </r>
    <r>
      <rPr>
        <b/>
        <sz val="7"/>
        <rFont val="Times New Roman"/>
        <family val="1"/>
      </rPr>
      <t xml:space="preserve">     </t>
    </r>
    <r>
      <rPr>
        <b/>
        <sz val="10"/>
        <rFont val="Arial"/>
        <family val="2"/>
      </rPr>
      <t>Extra Person</t>
    </r>
  </si>
  <si>
    <t>TOTAL EVALUATED PRICE (∑H)</t>
  </si>
  <si>
    <t>UNITS</t>
  </si>
  <si>
    <t>Pallets per month</t>
  </si>
  <si>
    <t>Hours</t>
  </si>
  <si>
    <t>Step 1 - Determining the  Median Limit:</t>
  </si>
  <si>
    <r>
      <rPr>
        <b/>
        <sz val="10"/>
        <color rgb="FF000000"/>
        <rFont val="Arial"/>
        <family val="2"/>
      </rPr>
      <t>STEP 2 – Evaluated Price Adjustment:</t>
    </r>
    <r>
      <rPr>
        <sz val="10"/>
        <color rgb="FF000000"/>
        <rFont val="Arial"/>
        <family val="2"/>
      </rPr>
      <t xml:space="preserve"> </t>
    </r>
  </si>
  <si>
    <r>
      <t xml:space="preserve">A Bidder's proposed hourly rate that is lower than the established Lower Limit for that Period’s hourly rate will be evaluated with a price at the median rate.
</t>
    </r>
    <r>
      <rPr>
        <b/>
        <sz val="10"/>
        <color theme="1"/>
        <rFont val="Arial"/>
        <family val="2"/>
      </rPr>
      <t>Note:</t>
    </r>
    <r>
      <rPr>
        <sz val="10"/>
        <color theme="1"/>
        <rFont val="Arial"/>
        <family val="2"/>
      </rPr>
      <t xml:space="preserve"> The lower acceptable limit (Median Rate -10%) are </t>
    </r>
    <r>
      <rPr>
        <b/>
        <sz val="10"/>
        <color theme="1"/>
        <rFont val="Arial"/>
        <family val="2"/>
      </rPr>
      <t>used for financial evaluation purposes only</t>
    </r>
    <r>
      <rPr>
        <sz val="10"/>
        <color theme="1"/>
        <rFont val="Arial"/>
        <family val="2"/>
      </rPr>
      <t xml:space="preserve">. Any Bidder awarded a Contract, including any Bidder with proposed firm hourly rates falling below the Median Rate, is required to provide the Services in accordance with the firm hourly rate(s) proposed by the Bidder and accepted by Canada. </t>
    </r>
  </si>
  <si>
    <r>
      <t>(a)</t>
    </r>
    <r>
      <rPr>
        <sz val="7"/>
        <rFont val="Times New Roman"/>
        <family val="1"/>
      </rPr>
      <t xml:space="preserve">           </t>
    </r>
    <r>
      <rPr>
        <b/>
        <sz val="10"/>
        <color rgb="FF000000"/>
        <rFont val="Arial"/>
        <family val="2"/>
      </rPr>
      <t xml:space="preserve">Scenario Evaluation: </t>
    </r>
  </si>
  <si>
    <t>The Bidder’s rates and prices as proposed will be evaluated against the following scenario. The Bidder’s hourly rates for each contract and option year (adjusted as applicable) will be applied in this scenario. Each total scenario price per year will be summed to arrive at a single Evaluation Price.</t>
  </si>
  <si>
    <t>Scenario values in this bid solicitation do not represent a commitment by Canada that Canada's future usage of the service identified in this bid solicitation will be consistent with this data. It is provided purely for evaluation purposes.</t>
  </si>
  <si>
    <t>Initial Contract Period</t>
  </si>
  <si>
    <t>Option Period 1</t>
  </si>
  <si>
    <t>Option Period 2</t>
  </si>
  <si>
    <t>Option Period 3</t>
  </si>
  <si>
    <t>Option Period 4</t>
  </si>
  <si>
    <t>Bid Unit</t>
  </si>
  <si>
    <t>per Pallet per Month</t>
  </si>
  <si>
    <t>Hourly Rate</t>
  </si>
  <si>
    <r>
      <t>The Contracting Authority will establish, for each for each Period and hourly rate, a median limit based on the rates provided by the technically responsive bidders.
The median will be calculated using the Median function in Microsoft Excel, such that when an even number of technically responsive bids have been determined, an average of the middle two rates will be used to calculate the median band limits and for an odd number of technically responsive bids, the middle rate will be used.
Using the established Median rate, a</t>
    </r>
    <r>
      <rPr>
        <b/>
        <sz val="10"/>
        <rFont val="Arial"/>
        <family val="2"/>
      </rPr>
      <t xml:space="preserve"> Lower Limit</t>
    </r>
    <r>
      <rPr>
        <sz val="10"/>
        <rFont val="Arial"/>
        <family val="2"/>
      </rPr>
      <t xml:space="preserve"> will be established at the </t>
    </r>
    <r>
      <rPr>
        <b/>
        <sz val="10"/>
        <rFont val="Arial"/>
        <family val="2"/>
      </rPr>
      <t>Median rate minus (-) 20%.</t>
    </r>
  </si>
  <si>
    <t>Total Evaluated Scenario Price</t>
  </si>
  <si>
    <t>Bidder Ranking (Lowest Cost)</t>
  </si>
  <si>
    <r>
      <t>i.</t>
    </r>
    <r>
      <rPr>
        <b/>
        <sz val="9"/>
        <rFont val="Times New Roman"/>
        <family val="1"/>
      </rPr>
      <t xml:space="preserve">      </t>
    </r>
    <r>
      <rPr>
        <b/>
        <sz val="9"/>
        <rFont val="Arial"/>
        <family val="2"/>
      </rPr>
      <t>Local Delivery (1 person, 1 vehicle)</t>
    </r>
  </si>
  <si>
    <r>
      <t>ii.</t>
    </r>
    <r>
      <rPr>
        <b/>
        <sz val="9"/>
        <rFont val="Times New Roman"/>
        <family val="1"/>
      </rPr>
      <t xml:space="preserve">     </t>
    </r>
    <r>
      <rPr>
        <b/>
        <sz val="9"/>
        <rFont val="Arial"/>
        <family val="2"/>
      </rPr>
      <t>Extra Person</t>
    </r>
  </si>
  <si>
    <t>STORAGE (Includes ALL storage required by AAFC, as described in the SoW) </t>
  </si>
  <si>
    <r>
      <t>Standard Pallets</t>
    </r>
    <r>
      <rPr>
        <sz val="10"/>
        <rFont val="Arial"/>
        <family val="2"/>
      </rPr>
      <t xml:space="preserve"> up to and including </t>
    </r>
    <r>
      <rPr>
        <b/>
        <sz val="10"/>
        <rFont val="Arial"/>
        <family val="2"/>
      </rPr>
      <t>64 cu ft</t>
    </r>
    <r>
      <rPr>
        <sz val="10"/>
        <rFont val="Arial"/>
        <family val="2"/>
      </rPr>
      <t xml:space="preserve"> at 48” x 40” x 48” (L x W x H) </t>
    </r>
  </si>
  <si>
    <r>
      <t>Large Pallets</t>
    </r>
    <r>
      <rPr>
        <sz val="10"/>
        <rFont val="Arial"/>
        <family val="2"/>
      </rPr>
      <t xml:space="preserve"> from 65 cu ft up to and including </t>
    </r>
    <r>
      <rPr>
        <b/>
        <sz val="10"/>
        <rFont val="Arial"/>
        <family val="2"/>
      </rPr>
      <t>96 cu ft</t>
    </r>
    <r>
      <rPr>
        <sz val="10"/>
        <rFont val="Arial"/>
        <family val="2"/>
      </rPr>
      <t xml:space="preserve"> at 48” x 40” x 63” (L x W x H) </t>
    </r>
  </si>
  <si>
    <r>
      <t>Oversized Pallets</t>
    </r>
    <r>
      <rPr>
        <sz val="10"/>
        <rFont val="Arial"/>
        <family val="2"/>
      </rPr>
      <t xml:space="preserve"> from 97 cu ft up to and including </t>
    </r>
    <r>
      <rPr>
        <b/>
        <sz val="10"/>
        <rFont val="Arial"/>
        <family val="2"/>
      </rPr>
      <t>128 cu ft</t>
    </r>
    <r>
      <rPr>
        <sz val="10"/>
        <rFont val="Arial"/>
        <family val="2"/>
      </rPr>
      <t xml:space="preserve"> at 48” x 45” x 87” (L x W x H) </t>
    </r>
  </si>
  <si>
    <r>
      <t>Oversized Pallets</t>
    </r>
    <r>
      <rPr>
        <sz val="10"/>
        <rFont val="Arial"/>
        <family val="2"/>
      </rPr>
      <t xml:space="preserve"> from 129 cu ft up to </t>
    </r>
    <r>
      <rPr>
        <b/>
        <sz val="10"/>
        <rFont val="Arial"/>
        <family val="2"/>
      </rPr>
      <t>192 cu ft</t>
    </r>
    <r>
      <rPr>
        <sz val="10"/>
        <rFont val="Arial"/>
        <family val="2"/>
      </rPr>
      <t xml:space="preserve"> at 48” x 45” x 87” (L x W x H) </t>
    </r>
  </si>
  <si>
    <r>
      <t>Rates adjusted according to Median Limit</t>
    </r>
    <r>
      <rPr>
        <b/>
        <sz val="9"/>
        <color rgb="FFFF0000"/>
        <rFont val="Arial"/>
        <family val="2"/>
      </rPr>
      <t xml:space="preserve"> [out of range rates are set to the calculated Median Rate]</t>
    </r>
  </si>
  <si>
    <t>LOWER LIMITS</t>
  </si>
  <si>
    <t>FINANCIAL EVALUATION PRICING (CALCULATED USING RATES FROM BIDDERS 1-3 AND MEDIAN RATES ABOVE, AS APPLICABLE)</t>
  </si>
  <si>
    <t>Note that in this Method, Price Support will be requested to support the rates bid.</t>
  </si>
  <si>
    <t>Unpalletted Items</t>
  </si>
  <si>
    <t>cu ft per month</t>
  </si>
  <si>
    <t>per cu ft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</si>
</sst>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_-&quot;$&quot;* #,##0.00_-;\-&quot;$&quot;* #,##0.00_-;_-&quot;$&quot;* &quot;-&quot;??_-;_-@_-"/>
    <numFmt numFmtId="166" formatCode="0.000"/>
    <numFmt numFmtId="167"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1"/>
      <name val="Arial"/>
      <family val="2"/>
    </font>
    <font>
      <sz val="10"/>
      <name val="Arial"/>
      <family val="2"/>
    </font>
    <font>
      <sz val="10"/>
      <color rgb="FF000000"/>
      <name val="Arial"/>
      <family val="2"/>
    </font>
    <font>
      <b/>
      <sz val="11"/>
      <color theme="1"/>
      <name val="Calibri"/>
      <family val="2"/>
      <scheme val="minor"/>
    </font>
    <font>
      <sz val="10"/>
      <color theme="1"/>
      <name val="Arial"/>
      <family val="2"/>
    </font>
    <font>
      <b/>
      <sz val="12"/>
      <color theme="1"/>
      <name val="Arial"/>
      <family val="2"/>
    </font>
    <font>
      <b/>
      <sz val="11"/>
      <color theme="1"/>
      <name val="Arial"/>
      <family val="2"/>
    </font>
    <font>
      <b/>
      <sz val="11"/>
      <color rgb="FF0000FF"/>
      <name val="Arial"/>
      <family val="2"/>
    </font>
    <font>
      <b/>
      <i/>
      <sz val="11"/>
      <color rgb="FF0000FF"/>
      <name val="Arial"/>
      <family val="2"/>
    </font>
    <font>
      <b/>
      <sz val="10"/>
      <color theme="1"/>
      <name val="Arial"/>
      <family val="2"/>
    </font>
    <font>
      <sz val="9"/>
      <color theme="1"/>
      <name val="Arial"/>
      <family val="2"/>
    </font>
    <font>
      <b/>
      <i/>
      <sz val="10"/>
      <color theme="1"/>
      <name val="Arial"/>
      <family val="2"/>
    </font>
    <font>
      <b/>
      <i/>
      <sz val="10"/>
      <color rgb="FF000000"/>
      <name val="Arial"/>
      <family val="2"/>
    </font>
    <font>
      <b/>
      <sz val="10"/>
      <color rgb="FF000000"/>
      <name val="Arial"/>
      <family val="2"/>
    </font>
    <font>
      <sz val="11"/>
      <color theme="1"/>
      <name val="Arial"/>
      <family val="2"/>
    </font>
    <font>
      <i/>
      <sz val="11"/>
      <color theme="1"/>
      <name val="Arial"/>
      <family val="2"/>
    </font>
    <font>
      <b/>
      <i/>
      <sz val="11"/>
      <color theme="1"/>
      <name val="Arial"/>
      <family val="2"/>
    </font>
    <font>
      <i/>
      <sz val="9"/>
      <color theme="1"/>
      <name val="Arial"/>
      <family val="2"/>
    </font>
    <font>
      <b/>
      <i/>
      <sz val="10"/>
      <name val="Arial"/>
      <family val="2"/>
    </font>
    <font>
      <b/>
      <i/>
      <sz val="10"/>
      <color rgb="FF0000FF"/>
      <name val="Arial"/>
      <family val="2"/>
    </font>
    <font>
      <sz val="10"/>
      <color theme="1"/>
      <name val="Calibri"/>
      <family val="2"/>
      <scheme val="minor"/>
    </font>
    <font>
      <b/>
      <sz val="9"/>
      <color theme="1"/>
      <name val="Arial"/>
      <family val="2"/>
    </font>
    <font>
      <sz val="10"/>
      <name val="Arial"/>
    </font>
    <font>
      <b/>
      <sz val="10"/>
      <color rgb="FFFFFFFF"/>
      <name val="Arial"/>
      <family val="2"/>
    </font>
    <font>
      <sz val="8"/>
      <color rgb="FF000000"/>
      <name val="Arial"/>
      <family val="2"/>
    </font>
    <font>
      <b/>
      <sz val="5"/>
      <name val="Arial"/>
      <family val="2"/>
    </font>
    <font>
      <sz val="5"/>
      <name val="Arial"/>
      <family val="2"/>
    </font>
    <font>
      <b/>
      <sz val="7"/>
      <name val="Times New Roman"/>
      <family val="1"/>
    </font>
    <font>
      <sz val="8"/>
      <name val="Arial"/>
      <family val="2"/>
    </font>
    <font>
      <sz val="7"/>
      <name val="Times New Roman"/>
      <family val="1"/>
    </font>
    <font>
      <i/>
      <sz val="10"/>
      <name val="Arial"/>
      <family val="2"/>
    </font>
    <font>
      <b/>
      <sz val="9"/>
      <name val="Arial"/>
      <family val="2"/>
    </font>
    <font>
      <sz val="9"/>
      <name val="Arial"/>
      <family val="2"/>
    </font>
    <font>
      <sz val="9"/>
      <color rgb="FF000000"/>
      <name val="Arial"/>
      <family val="2"/>
    </font>
    <font>
      <b/>
      <sz val="9"/>
      <color rgb="FF000000"/>
      <name val="Arial"/>
      <family val="2"/>
    </font>
    <font>
      <b/>
      <sz val="9"/>
      <name val="Times New Roman"/>
      <family val="1"/>
    </font>
    <font>
      <b/>
      <sz val="9"/>
      <color rgb="FFFF0000"/>
      <name val="Arial"/>
      <family val="2"/>
    </font>
    <font>
      <i/>
      <sz val="11"/>
      <color theme="1"/>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2F5496"/>
        <bgColor indexed="64"/>
      </patternFill>
    </fill>
    <fill>
      <patternFill patternType="solid">
        <fgColor rgb="FF8EAADB"/>
        <bgColor indexed="64"/>
      </patternFill>
    </fill>
    <fill>
      <patternFill patternType="solid">
        <fgColor rgb="FFD9E2F3"/>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3"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right style="medium">
        <color indexed="64"/>
      </right>
      <top/>
      <bottom style="double">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indexed="64"/>
      </right>
      <top/>
      <bottom style="medium">
        <color indexed="64"/>
      </bottom>
      <diagonal/>
    </border>
    <border>
      <left/>
      <right style="thin">
        <color indexed="64"/>
      </right>
      <top style="medium">
        <color indexed="64"/>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double">
        <color indexed="64"/>
      </left>
      <right style="double">
        <color indexed="64"/>
      </right>
      <top style="medium">
        <color indexed="64"/>
      </top>
      <bottom/>
      <diagonal/>
    </border>
    <border>
      <left style="double">
        <color indexed="64"/>
      </left>
      <right style="double">
        <color indexed="64"/>
      </right>
      <top/>
      <bottom style="medium">
        <color indexed="64"/>
      </bottom>
      <diagonal/>
    </border>
  </borders>
  <cellStyleXfs count="7">
    <xf numFmtId="0" fontId="0" fillId="0" borderId="0"/>
    <xf numFmtId="0" fontId="3" fillId="0" borderId="0"/>
    <xf numFmtId="165" fontId="3" fillId="0" borderId="0" applyFont="0" applyFill="0" applyBorder="0" applyAlignment="0" applyProtection="0"/>
    <xf numFmtId="0" fontId="2" fillId="0" borderId="0"/>
    <xf numFmtId="165" fontId="2"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cellStyleXfs>
  <cellXfs count="336">
    <xf numFmtId="0" fontId="0" fillId="0" borderId="0" xfId="0"/>
    <xf numFmtId="0" fontId="3" fillId="0" borderId="0" xfId="1"/>
    <xf numFmtId="0" fontId="10" fillId="0" borderId="0" xfId="1" applyFont="1" applyAlignment="1">
      <alignment vertical="center"/>
    </xf>
    <xf numFmtId="0" fontId="9" fillId="0" borderId="0" xfId="1" applyFont="1"/>
    <xf numFmtId="0" fontId="11" fillId="0" borderId="0" xfId="1" applyFont="1" applyAlignment="1">
      <alignment horizontal="center" vertical="center"/>
    </xf>
    <xf numFmtId="0" fontId="9" fillId="0" borderId="0" xfId="1" applyFont="1" applyAlignment="1">
      <alignment vertical="top" wrapText="1"/>
    </xf>
    <xf numFmtId="0" fontId="9" fillId="0" borderId="0" xfId="1" applyFont="1" applyAlignment="1">
      <alignment horizontal="left" vertical="top" wrapText="1"/>
    </xf>
    <xf numFmtId="0" fontId="8" fillId="0" borderId="0" xfId="1" applyFont="1"/>
    <xf numFmtId="0" fontId="9" fillId="0" borderId="0" xfId="1" applyFont="1" applyAlignment="1">
      <alignment vertical="center" wrapText="1"/>
    </xf>
    <xf numFmtId="0" fontId="7" fillId="0" borderId="0" xfId="1" applyFont="1" applyAlignment="1">
      <alignment wrapText="1"/>
    </xf>
    <xf numFmtId="0" fontId="7" fillId="0" borderId="0" xfId="1" applyFont="1" applyAlignment="1">
      <alignment horizontal="center"/>
    </xf>
    <xf numFmtId="164" fontId="9" fillId="0" borderId="0" xfId="1" applyNumberFormat="1" applyFont="1"/>
    <xf numFmtId="0" fontId="9" fillId="0" borderId="0" xfId="1" applyFont="1" applyAlignment="1">
      <alignment vertical="center"/>
    </xf>
    <xf numFmtId="0" fontId="19" fillId="0" borderId="0" xfId="1" applyFont="1" applyAlignment="1">
      <alignment vertical="center"/>
    </xf>
    <xf numFmtId="0" fontId="19" fillId="0" borderId="0" xfId="1" applyFont="1"/>
    <xf numFmtId="0" fontId="3" fillId="0" borderId="0" xfId="1" applyAlignment="1">
      <alignment vertical="top" wrapText="1"/>
    </xf>
    <xf numFmtId="0" fontId="6" fillId="0" borderId="0" xfId="1" applyFont="1" applyAlignment="1">
      <alignment vertical="top" wrapText="1"/>
    </xf>
    <xf numFmtId="0" fontId="6" fillId="0" borderId="0" xfId="1" applyFont="1" applyAlignment="1">
      <alignment vertical="top"/>
    </xf>
    <xf numFmtId="0" fontId="15" fillId="0" borderId="0" xfId="3" applyFont="1"/>
    <xf numFmtId="165" fontId="15" fillId="0" borderId="0" xfId="4" applyFont="1"/>
    <xf numFmtId="0" fontId="2" fillId="0" borderId="0" xfId="3"/>
    <xf numFmtId="0" fontId="20" fillId="0" borderId="0" xfId="3" applyFont="1" applyAlignment="1">
      <alignment vertical="top"/>
    </xf>
    <xf numFmtId="0" fontId="15" fillId="0" borderId="0" xfId="3" applyFont="1" applyAlignment="1">
      <alignment vertical="top" wrapText="1"/>
    </xf>
    <xf numFmtId="0" fontId="22" fillId="0" borderId="0" xfId="3" applyFont="1" applyAlignment="1">
      <alignment vertical="top"/>
    </xf>
    <xf numFmtId="0" fontId="23" fillId="0" borderId="0" xfId="3" applyFont="1" applyAlignment="1">
      <alignment horizontal="center" vertical="top" wrapText="1"/>
    </xf>
    <xf numFmtId="0" fontId="12" fillId="0" borderId="0" xfId="3" quotePrefix="1" applyFont="1" applyAlignment="1">
      <alignment horizontal="center"/>
    </xf>
    <xf numFmtId="0" fontId="24" fillId="0" borderId="0" xfId="3" applyFont="1" applyAlignment="1">
      <alignment horizontal="center" vertical="top" wrapText="1"/>
    </xf>
    <xf numFmtId="0" fontId="9" fillId="0" borderId="0" xfId="3" applyFont="1" applyAlignment="1">
      <alignment horizontal="center" vertical="top" wrapText="1"/>
    </xf>
    <xf numFmtId="0" fontId="9" fillId="0" borderId="0" xfId="3" applyFont="1" applyAlignment="1">
      <alignment vertical="top" wrapText="1"/>
    </xf>
    <xf numFmtId="0" fontId="25" fillId="0" borderId="0" xfId="3" applyFont="1"/>
    <xf numFmtId="0" fontId="2" fillId="6" borderId="0" xfId="3" applyFill="1"/>
    <xf numFmtId="0" fontId="2" fillId="0" borderId="0" xfId="3" applyAlignment="1">
      <alignment vertical="top" wrapText="1"/>
    </xf>
    <xf numFmtId="165" fontId="0" fillId="0" borderId="0" xfId="4" applyFont="1"/>
    <xf numFmtId="0" fontId="15" fillId="0" borderId="0" xfId="3" applyFont="1" applyAlignment="1">
      <alignment horizontal="center"/>
    </xf>
    <xf numFmtId="0" fontId="22" fillId="0" borderId="0" xfId="3" applyFont="1" applyAlignment="1">
      <alignment horizontal="center" vertical="top" wrapText="1"/>
    </xf>
    <xf numFmtId="0" fontId="2" fillId="0" borderId="0" xfId="3" applyAlignment="1">
      <alignment horizontal="center"/>
    </xf>
    <xf numFmtId="0" fontId="6" fillId="0" borderId="0" xfId="1" applyFont="1" applyAlignment="1">
      <alignment horizontal="left" vertical="top" wrapText="1"/>
    </xf>
    <xf numFmtId="0" fontId="9" fillId="0" borderId="0" xfId="1" applyFont="1" applyAlignment="1">
      <alignment horizontal="left" vertical="center" wrapText="1"/>
    </xf>
    <xf numFmtId="0" fontId="1" fillId="0" borderId="0" xfId="3" quotePrefix="1" applyFont="1"/>
    <xf numFmtId="0" fontId="28" fillId="10" borderId="17" xfId="0" applyFont="1" applyFill="1" applyBorder="1" applyAlignment="1">
      <alignment horizontal="center" vertical="center" wrapText="1"/>
    </xf>
    <xf numFmtId="0" fontId="28" fillId="10" borderId="19" xfId="0" applyFont="1" applyFill="1" applyBorder="1" applyAlignment="1">
      <alignment horizontal="center" vertical="center" wrapText="1"/>
    </xf>
    <xf numFmtId="0" fontId="28" fillId="10" borderId="3" xfId="0" applyFont="1" applyFill="1" applyBorder="1" applyAlignment="1">
      <alignment horizontal="center" vertical="center" wrapText="1"/>
    </xf>
    <xf numFmtId="0" fontId="18" fillId="11" borderId="13" xfId="0" applyFont="1" applyFill="1" applyBorder="1" applyAlignment="1">
      <alignment horizontal="center" vertical="center" wrapText="1"/>
    </xf>
    <xf numFmtId="0" fontId="18" fillId="11" borderId="16" xfId="0" applyFont="1" applyFill="1" applyBorder="1" applyAlignment="1">
      <alignment horizontal="center" vertical="center" wrapText="1"/>
    </xf>
    <xf numFmtId="0" fontId="6" fillId="0" borderId="16" xfId="0" applyFont="1" applyBorder="1" applyAlignment="1">
      <alignment vertical="center" wrapText="1"/>
    </xf>
    <xf numFmtId="0" fontId="30" fillId="11" borderId="18" xfId="0" applyFont="1" applyFill="1" applyBorder="1" applyAlignment="1">
      <alignment vertical="center" wrapText="1"/>
    </xf>
    <xf numFmtId="0" fontId="31" fillId="11" borderId="16" xfId="0" applyFont="1" applyFill="1" applyBorder="1" applyAlignment="1">
      <alignment vertical="center" wrapText="1"/>
    </xf>
    <xf numFmtId="0" fontId="6" fillId="0" borderId="18" xfId="0" applyFont="1" applyBorder="1" applyAlignment="1">
      <alignment vertical="center" wrapText="1"/>
    </xf>
    <xf numFmtId="0" fontId="18" fillId="12" borderId="18" xfId="0" applyFont="1" applyFill="1" applyBorder="1" applyAlignment="1">
      <alignment vertical="center" wrapText="1"/>
    </xf>
    <xf numFmtId="0" fontId="6" fillId="12" borderId="16" xfId="0" applyFont="1" applyFill="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33" fillId="0" borderId="0" xfId="0" applyFont="1" applyAlignment="1">
      <alignment vertical="center"/>
    </xf>
    <xf numFmtId="0" fontId="28" fillId="10" borderId="28" xfId="0" applyFont="1" applyFill="1" applyBorder="1" applyAlignment="1">
      <alignment horizontal="center" vertical="center" wrapText="1"/>
    </xf>
    <xf numFmtId="0" fontId="6" fillId="0" borderId="15" xfId="0" applyFont="1" applyBorder="1" applyAlignment="1">
      <alignment vertical="center" wrapText="1"/>
    </xf>
    <xf numFmtId="0" fontId="31" fillId="11" borderId="15" xfId="0" applyFont="1" applyFill="1" applyBorder="1" applyAlignment="1">
      <alignment vertical="center" wrapText="1"/>
    </xf>
    <xf numFmtId="0" fontId="6" fillId="12" borderId="15" xfId="0" applyFont="1" applyFill="1" applyBorder="1" applyAlignment="1">
      <alignment vertical="center" wrapText="1"/>
    </xf>
    <xf numFmtId="164" fontId="6" fillId="0" borderId="16" xfId="0" applyNumberFormat="1" applyFont="1" applyBorder="1" applyAlignment="1">
      <alignment vertical="center" wrapText="1"/>
    </xf>
    <xf numFmtId="164" fontId="31" fillId="11" borderId="16" xfId="0" applyNumberFormat="1" applyFont="1" applyFill="1" applyBorder="1" applyAlignment="1">
      <alignment vertical="center" wrapText="1"/>
    </xf>
    <xf numFmtId="164" fontId="6" fillId="12" borderId="16" xfId="0" applyNumberFormat="1" applyFont="1" applyFill="1" applyBorder="1" applyAlignment="1">
      <alignment vertical="center" wrapText="1"/>
    </xf>
    <xf numFmtId="0" fontId="6" fillId="0" borderId="20" xfId="0" applyFont="1" applyBorder="1" applyAlignment="1">
      <alignment horizontal="center" vertical="center" wrapText="1"/>
    </xf>
    <xf numFmtId="0" fontId="26" fillId="8" borderId="0" xfId="3" applyFont="1" applyFill="1" applyAlignment="1">
      <alignment horizontal="center"/>
    </xf>
    <xf numFmtId="2" fontId="11" fillId="0" borderId="0" xfId="5" applyNumberFormat="1" applyFont="1" applyBorder="1" applyAlignment="1">
      <alignment horizontal="center"/>
    </xf>
    <xf numFmtId="0" fontId="26" fillId="4" borderId="0" xfId="3" applyFont="1" applyFill="1" applyAlignment="1">
      <alignment horizontal="center"/>
    </xf>
    <xf numFmtId="0" fontId="26" fillId="4" borderId="12" xfId="3" applyFont="1" applyFill="1" applyBorder="1"/>
    <xf numFmtId="0" fontId="15" fillId="4" borderId="0" xfId="3" applyFont="1" applyFill="1" applyAlignment="1">
      <alignment horizontal="center"/>
    </xf>
    <xf numFmtId="0" fontId="37" fillId="0" borderId="0" xfId="0" applyFont="1" applyAlignment="1">
      <alignment horizontal="center" vertical="center" wrapText="1"/>
    </xf>
    <xf numFmtId="0" fontId="37" fillId="0" borderId="0" xfId="0" applyFont="1" applyAlignment="1">
      <alignment vertical="center" wrapText="1"/>
    </xf>
    <xf numFmtId="164" fontId="22" fillId="0" borderId="0" xfId="3" applyNumberFormat="1" applyFont="1" applyAlignment="1">
      <alignment horizontal="center" vertical="center"/>
    </xf>
    <xf numFmtId="0" fontId="38" fillId="0" borderId="0" xfId="0" applyFont="1" applyAlignment="1">
      <alignment horizontal="center" vertical="center" wrapText="1"/>
    </xf>
    <xf numFmtId="44" fontId="38" fillId="0" borderId="0" xfId="0" applyNumberFormat="1" applyFont="1" applyAlignment="1">
      <alignment horizontal="center" vertical="center" wrapText="1"/>
    </xf>
    <xf numFmtId="167" fontId="22" fillId="0" borderId="0" xfId="6" applyNumberFormat="1" applyFont="1" applyBorder="1" applyAlignment="1">
      <alignment horizontal="center" vertical="center"/>
    </xf>
    <xf numFmtId="0" fontId="15" fillId="4" borderId="10" xfId="3" applyFont="1" applyFill="1" applyBorder="1" applyAlignment="1">
      <alignment horizontal="center"/>
    </xf>
    <xf numFmtId="0" fontId="36" fillId="0" borderId="12" xfId="0" applyFont="1" applyBorder="1" applyAlignment="1">
      <alignment vertical="center" wrapText="1"/>
    </xf>
    <xf numFmtId="0" fontId="37" fillId="0" borderId="12" xfId="0" applyFont="1" applyBorder="1" applyAlignment="1">
      <alignment vertical="center" wrapText="1"/>
    </xf>
    <xf numFmtId="0" fontId="36" fillId="0" borderId="12" xfId="0" applyFont="1" applyBorder="1" applyAlignment="1">
      <alignment horizontal="left" vertical="center" wrapText="1" indent="4"/>
    </xf>
    <xf numFmtId="0" fontId="38" fillId="0" borderId="15"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37" xfId="0" applyFont="1" applyBorder="1" applyAlignment="1">
      <alignment vertical="center" wrapText="1"/>
    </xf>
    <xf numFmtId="164" fontId="22" fillId="0" borderId="37" xfId="3" applyNumberFormat="1" applyFont="1" applyBorder="1" applyAlignment="1">
      <alignment horizontal="center" vertical="center"/>
    </xf>
    <xf numFmtId="0" fontId="38" fillId="0" borderId="37" xfId="0" applyFont="1" applyBorder="1" applyAlignment="1">
      <alignment horizontal="center" vertical="center" wrapText="1"/>
    </xf>
    <xf numFmtId="0" fontId="36" fillId="0" borderId="40" xfId="0" applyFont="1" applyBorder="1" applyAlignment="1">
      <alignment vertical="center" wrapText="1"/>
    </xf>
    <xf numFmtId="165" fontId="15" fillId="4" borderId="0" xfId="4" applyFont="1" applyFill="1" applyBorder="1"/>
    <xf numFmtId="165" fontId="22" fillId="5" borderId="0" xfId="4" applyFont="1" applyFill="1" applyBorder="1" applyAlignment="1">
      <alignment horizontal="right"/>
    </xf>
    <xf numFmtId="0" fontId="14" fillId="8" borderId="0" xfId="3" applyFont="1" applyFill="1" applyAlignment="1">
      <alignment vertical="center"/>
    </xf>
    <xf numFmtId="0" fontId="15" fillId="8" borderId="0" xfId="3" applyFont="1" applyFill="1"/>
    <xf numFmtId="2" fontId="15" fillId="8" borderId="0" xfId="3" applyNumberFormat="1" applyFont="1" applyFill="1"/>
    <xf numFmtId="2" fontId="11" fillId="8" borderId="0" xfId="3" applyNumberFormat="1" applyFont="1" applyFill="1"/>
    <xf numFmtId="167" fontId="22" fillId="0" borderId="0" xfId="3" applyNumberFormat="1" applyFont="1" applyAlignment="1">
      <alignment horizontal="center" vertical="center"/>
    </xf>
    <xf numFmtId="165" fontId="15" fillId="0" borderId="0" xfId="4" applyFont="1" applyBorder="1" applyAlignment="1">
      <alignment horizontal="center"/>
    </xf>
    <xf numFmtId="0" fontId="26" fillId="5" borderId="0" xfId="3" applyFont="1" applyFill="1" applyAlignment="1">
      <alignment vertical="center"/>
    </xf>
    <xf numFmtId="0" fontId="26" fillId="5" borderId="0" xfId="3" applyFont="1" applyFill="1" applyAlignment="1">
      <alignment horizontal="center" vertical="center"/>
    </xf>
    <xf numFmtId="0" fontId="26" fillId="5" borderId="0" xfId="3" applyFont="1" applyFill="1" applyAlignment="1">
      <alignment horizontal="center" vertical="center" wrapText="1"/>
    </xf>
    <xf numFmtId="0" fontId="26" fillId="8" borderId="0" xfId="3" applyFont="1" applyFill="1" applyAlignment="1">
      <alignment vertical="center"/>
    </xf>
    <xf numFmtId="0" fontId="26" fillId="8" borderId="0" xfId="3" applyFont="1" applyFill="1" applyAlignment="1">
      <alignment horizontal="center" vertical="center"/>
    </xf>
    <xf numFmtId="0" fontId="14" fillId="8" borderId="0" xfId="3" applyFont="1" applyFill="1" applyAlignment="1">
      <alignment horizontal="center" vertical="center"/>
    </xf>
    <xf numFmtId="0" fontId="15" fillId="8" borderId="0" xfId="3" applyFont="1" applyFill="1" applyAlignment="1">
      <alignment horizontal="center"/>
    </xf>
    <xf numFmtId="0" fontId="15" fillId="8" borderId="0" xfId="3" applyFont="1" applyFill="1" applyAlignment="1">
      <alignment horizontal="center" wrapText="1"/>
    </xf>
    <xf numFmtId="0" fontId="2" fillId="0" borderId="9" xfId="3" applyBorder="1"/>
    <xf numFmtId="0" fontId="2" fillId="0" borderId="12" xfId="3" applyBorder="1"/>
    <xf numFmtId="0" fontId="2" fillId="0" borderId="14" xfId="3" applyBorder="1"/>
    <xf numFmtId="0" fontId="7" fillId="0" borderId="15" xfId="0" applyFont="1" applyBorder="1" applyAlignment="1">
      <alignment horizontal="center" vertical="center" wrapText="1"/>
    </xf>
    <xf numFmtId="44" fontId="22" fillId="0" borderId="15" xfId="3" applyNumberFormat="1" applyFont="1" applyBorder="1" applyAlignment="1">
      <alignment horizontal="center" vertical="center"/>
    </xf>
    <xf numFmtId="0" fontId="36" fillId="0" borderId="12" xfId="0" applyFont="1" applyBorder="1" applyAlignment="1">
      <alignment horizontal="left" vertical="center" wrapText="1" indent="2"/>
    </xf>
    <xf numFmtId="0" fontId="36" fillId="0" borderId="40" xfId="0" applyFont="1" applyBorder="1" applyAlignment="1">
      <alignment horizontal="left" vertical="center" wrapText="1" indent="2"/>
    </xf>
    <xf numFmtId="0" fontId="37" fillId="0" borderId="12" xfId="0" applyFont="1" applyBorder="1" applyAlignment="1">
      <alignment horizontal="left" vertical="center" wrapText="1" indent="2"/>
    </xf>
    <xf numFmtId="44" fontId="38" fillId="0" borderId="37" xfId="0" applyNumberFormat="1" applyFont="1" applyBorder="1" applyAlignment="1">
      <alignment horizontal="center" vertical="center" wrapText="1"/>
    </xf>
    <xf numFmtId="167" fontId="22" fillId="0" borderId="37" xfId="3" applyNumberFormat="1" applyFont="1" applyBorder="1" applyAlignment="1">
      <alignment horizontal="center" vertical="center"/>
    </xf>
    <xf numFmtId="0" fontId="26" fillId="4" borderId="9" xfId="3" applyFont="1" applyFill="1" applyBorder="1" applyAlignment="1">
      <alignment horizontal="left" vertical="center"/>
    </xf>
    <xf numFmtId="0" fontId="26" fillId="4" borderId="10" xfId="3" applyFont="1" applyFill="1" applyBorder="1" applyAlignment="1">
      <alignment horizontal="center" vertical="center"/>
    </xf>
    <xf numFmtId="0" fontId="15" fillId="4" borderId="10" xfId="3" applyFont="1" applyFill="1" applyBorder="1" applyAlignment="1">
      <alignment horizontal="center" vertical="center"/>
    </xf>
    <xf numFmtId="0" fontId="15" fillId="0" borderId="14" xfId="3" applyFont="1" applyBorder="1" applyAlignment="1">
      <alignment vertical="center" wrapText="1"/>
    </xf>
    <xf numFmtId="0" fontId="38" fillId="0" borderId="15" xfId="3" applyFont="1" applyBorder="1" applyAlignment="1">
      <alignment horizontal="center" vertical="center"/>
    </xf>
    <xf numFmtId="164" fontId="22" fillId="0" borderId="15" xfId="3" applyNumberFormat="1" applyFont="1" applyBorder="1" applyAlignment="1">
      <alignment horizontal="center"/>
    </xf>
    <xf numFmtId="164" fontId="22" fillId="0" borderId="16" xfId="3" applyNumberFormat="1" applyFont="1" applyBorder="1" applyAlignment="1">
      <alignment horizontal="center"/>
    </xf>
    <xf numFmtId="0" fontId="15" fillId="4" borderId="42" xfId="3" applyFont="1" applyFill="1" applyBorder="1" applyAlignment="1">
      <alignment horizontal="center"/>
    </xf>
    <xf numFmtId="164" fontId="22" fillId="0" borderId="4" xfId="3" applyNumberFormat="1" applyFont="1" applyBorder="1" applyAlignment="1">
      <alignment horizontal="center" vertical="center"/>
    </xf>
    <xf numFmtId="164" fontId="22" fillId="0" borderId="5" xfId="3" applyNumberFormat="1" applyFont="1" applyBorder="1" applyAlignment="1">
      <alignment horizontal="center" vertical="center"/>
    </xf>
    <xf numFmtId="0" fontId="15" fillId="4" borderId="4" xfId="3" applyFont="1" applyFill="1" applyBorder="1" applyAlignment="1">
      <alignment horizontal="center"/>
    </xf>
    <xf numFmtId="167" fontId="22" fillId="0" borderId="4" xfId="6" applyNumberFormat="1" applyFont="1" applyBorder="1" applyAlignment="1">
      <alignment horizontal="center" vertical="center"/>
    </xf>
    <xf numFmtId="44" fontId="22" fillId="0" borderId="8" xfId="3" applyNumberFormat="1" applyFont="1" applyBorder="1" applyAlignment="1">
      <alignment horizontal="center" vertical="center"/>
    </xf>
    <xf numFmtId="0" fontId="15" fillId="4" borderId="42" xfId="3" applyFont="1" applyFill="1" applyBorder="1" applyAlignment="1">
      <alignment horizontal="center" vertical="center"/>
    </xf>
    <xf numFmtId="167" fontId="22" fillId="0" borderId="5" xfId="3" applyNumberFormat="1" applyFont="1" applyBorder="1" applyAlignment="1">
      <alignment horizontal="center" vertical="center"/>
    </xf>
    <xf numFmtId="164" fontId="22" fillId="0" borderId="8" xfId="3" applyNumberFormat="1" applyFont="1" applyBorder="1" applyAlignment="1">
      <alignment horizontal="center"/>
    </xf>
    <xf numFmtId="167" fontId="22" fillId="0" borderId="4" xfId="3" applyNumberFormat="1" applyFont="1" applyBorder="1" applyAlignment="1">
      <alignment horizontal="center" vertical="center"/>
    </xf>
    <xf numFmtId="164" fontId="22" fillId="0" borderId="4" xfId="3" applyNumberFormat="1" applyFont="1" applyBorder="1" applyAlignment="1">
      <alignment horizontal="center"/>
    </xf>
    <xf numFmtId="164" fontId="22" fillId="0" borderId="5" xfId="3" applyNumberFormat="1" applyFont="1" applyBorder="1" applyAlignment="1">
      <alignment horizontal="center"/>
    </xf>
    <xf numFmtId="0" fontId="26" fillId="3" borderId="34" xfId="3" applyFont="1" applyFill="1" applyBorder="1" applyAlignment="1">
      <alignment horizontal="center" vertical="center"/>
    </xf>
    <xf numFmtId="165" fontId="15" fillId="4" borderId="43" xfId="4" applyFont="1" applyFill="1" applyBorder="1" applyAlignment="1">
      <alignment horizontal="center"/>
    </xf>
    <xf numFmtId="164" fontId="22" fillId="0" borderId="44" xfId="3" applyNumberFormat="1" applyFont="1" applyBorder="1" applyAlignment="1">
      <alignment horizontal="center" vertical="center"/>
    </xf>
    <xf numFmtId="164" fontId="22" fillId="0" borderId="45" xfId="3" applyNumberFormat="1" applyFont="1" applyBorder="1" applyAlignment="1">
      <alignment horizontal="center" vertical="center"/>
    </xf>
    <xf numFmtId="167" fontId="22" fillId="0" borderId="45" xfId="3" applyNumberFormat="1" applyFont="1" applyBorder="1" applyAlignment="1">
      <alignment horizontal="center" vertical="center"/>
    </xf>
    <xf numFmtId="164" fontId="22" fillId="0" borderId="47" xfId="3" applyNumberFormat="1" applyFont="1" applyBorder="1" applyAlignment="1">
      <alignment horizontal="center"/>
    </xf>
    <xf numFmtId="165" fontId="15" fillId="4" borderId="43" xfId="4" applyFont="1" applyFill="1" applyBorder="1" applyAlignment="1">
      <alignment horizontal="center" vertical="center"/>
    </xf>
    <xf numFmtId="165" fontId="15" fillId="4" borderId="44" xfId="4" applyFont="1" applyFill="1" applyBorder="1" applyAlignment="1">
      <alignment horizontal="center"/>
    </xf>
    <xf numFmtId="167" fontId="22" fillId="0" borderId="44" xfId="6" applyNumberFormat="1" applyFont="1" applyBorder="1" applyAlignment="1">
      <alignment horizontal="center" vertical="center"/>
    </xf>
    <xf numFmtId="0" fontId="6" fillId="0" borderId="14" xfId="0" applyFont="1" applyBorder="1" applyAlignment="1">
      <alignment vertical="center" wrapText="1"/>
    </xf>
    <xf numFmtId="44" fontId="22" fillId="0" borderId="47" xfId="3" applyNumberFormat="1" applyFont="1" applyBorder="1" applyAlignment="1">
      <alignment horizontal="center" vertical="center"/>
    </xf>
    <xf numFmtId="167" fontId="22" fillId="0" borderId="44" xfId="3" applyNumberFormat="1" applyFont="1" applyBorder="1" applyAlignment="1">
      <alignment horizontal="center" vertical="center"/>
    </xf>
    <xf numFmtId="0" fontId="1" fillId="0" borderId="0" xfId="3" applyFont="1" applyAlignment="1">
      <alignment vertical="top"/>
    </xf>
    <xf numFmtId="0" fontId="2" fillId="0" borderId="0" xfId="3" applyAlignment="1">
      <alignment vertical="top"/>
    </xf>
    <xf numFmtId="0" fontId="31" fillId="11" borderId="20" xfId="0" applyFont="1" applyFill="1" applyBorder="1" applyAlignment="1">
      <alignment horizontal="center" vertical="center" wrapText="1"/>
    </xf>
    <xf numFmtId="0" fontId="6" fillId="0" borderId="25" xfId="0" applyFont="1" applyBorder="1" applyAlignment="1">
      <alignment horizontal="center" vertical="center" wrapText="1"/>
    </xf>
    <xf numFmtId="0" fontId="6" fillId="12" borderId="20" xfId="0" applyFont="1" applyFill="1" applyBorder="1" applyAlignment="1">
      <alignment horizontal="center" vertical="center" wrapText="1"/>
    </xf>
    <xf numFmtId="164" fontId="6" fillId="0" borderId="20" xfId="5" applyNumberFormat="1" applyFont="1" applyBorder="1" applyAlignment="1">
      <alignment horizontal="center" vertical="center" wrapText="1"/>
    </xf>
    <xf numFmtId="164" fontId="38" fillId="0" borderId="0" xfId="0" applyNumberFormat="1" applyFont="1" applyAlignment="1">
      <alignment horizontal="center" vertical="center" wrapText="1"/>
    </xf>
    <xf numFmtId="0" fontId="26" fillId="6" borderId="9" xfId="3" applyFont="1" applyFill="1" applyBorder="1"/>
    <xf numFmtId="0" fontId="26" fillId="6" borderId="10" xfId="3" applyFont="1" applyFill="1" applyBorder="1" applyAlignment="1">
      <alignment horizontal="center"/>
    </xf>
    <xf numFmtId="165" fontId="15" fillId="6" borderId="11" xfId="4" applyFont="1" applyFill="1" applyBorder="1" applyAlignment="1">
      <alignment horizontal="center"/>
    </xf>
    <xf numFmtId="164" fontId="22" fillId="0" borderId="13" xfId="3" applyNumberFormat="1" applyFont="1" applyBorder="1" applyAlignment="1">
      <alignment horizontal="center"/>
    </xf>
    <xf numFmtId="164" fontId="22" fillId="0" borderId="36" xfId="3" applyNumberFormat="1" applyFont="1" applyBorder="1" applyAlignment="1">
      <alignment horizontal="center"/>
    </xf>
    <xf numFmtId="164" fontId="22" fillId="0" borderId="30" xfId="3" applyNumberFormat="1" applyFont="1" applyBorder="1" applyAlignment="1">
      <alignment horizontal="center"/>
    </xf>
    <xf numFmtId="0" fontId="26" fillId="5" borderId="10" xfId="3" applyFont="1" applyFill="1" applyBorder="1" applyAlignment="1">
      <alignment horizontal="center"/>
    </xf>
    <xf numFmtId="0" fontId="26" fillId="5" borderId="0" xfId="3" applyFont="1" applyFill="1" applyAlignment="1">
      <alignment horizontal="center"/>
    </xf>
    <xf numFmtId="0" fontId="26" fillId="3" borderId="38" xfId="3" applyFont="1" applyFill="1" applyBorder="1"/>
    <xf numFmtId="0" fontId="26" fillId="3" borderId="34" xfId="3" applyFont="1" applyFill="1" applyBorder="1" applyAlignment="1">
      <alignment horizontal="center"/>
    </xf>
    <xf numFmtId="0" fontId="15" fillId="3" borderId="31" xfId="3" applyFont="1" applyFill="1" applyBorder="1" applyAlignment="1">
      <alignment horizontal="center"/>
    </xf>
    <xf numFmtId="0" fontId="15" fillId="3" borderId="34" xfId="3" applyFont="1" applyFill="1" applyBorder="1" applyAlignment="1">
      <alignment horizontal="center"/>
    </xf>
    <xf numFmtId="165" fontId="15" fillId="3" borderId="46" xfId="4" applyFont="1" applyFill="1" applyBorder="1" applyAlignment="1">
      <alignment horizontal="center"/>
    </xf>
    <xf numFmtId="0" fontId="26" fillId="3" borderId="0" xfId="3" applyFont="1" applyFill="1" applyAlignment="1">
      <alignment horizontal="center"/>
    </xf>
    <xf numFmtId="0" fontId="15" fillId="3" borderId="0" xfId="3" applyFont="1" applyFill="1" applyAlignment="1">
      <alignment horizontal="center"/>
    </xf>
    <xf numFmtId="0" fontId="15" fillId="3" borderId="4" xfId="3" applyFont="1" applyFill="1" applyBorder="1" applyAlignment="1">
      <alignment horizontal="center"/>
    </xf>
    <xf numFmtId="165" fontId="15" fillId="3" borderId="44" xfId="4" applyFont="1" applyFill="1" applyBorder="1" applyAlignment="1">
      <alignment horizontal="center"/>
    </xf>
    <xf numFmtId="165" fontId="22" fillId="13" borderId="0" xfId="4" applyFont="1" applyFill="1" applyBorder="1" applyAlignment="1">
      <alignment horizontal="right"/>
    </xf>
    <xf numFmtId="0" fontId="14" fillId="13" borderId="6" xfId="3" applyFont="1" applyFill="1" applyBorder="1" applyAlignment="1">
      <alignment vertical="center"/>
    </xf>
    <xf numFmtId="0" fontId="26" fillId="13" borderId="7" xfId="3" applyFont="1" applyFill="1" applyBorder="1" applyAlignment="1">
      <alignment horizontal="center" vertical="center"/>
    </xf>
    <xf numFmtId="0" fontId="26" fillId="13" borderId="1" xfId="3" applyFont="1" applyFill="1" applyBorder="1" applyAlignment="1">
      <alignment horizontal="center" vertical="center"/>
    </xf>
    <xf numFmtId="165" fontId="26" fillId="13" borderId="1" xfId="4" applyFont="1" applyFill="1" applyBorder="1" applyAlignment="1">
      <alignment horizontal="center" vertical="center"/>
    </xf>
    <xf numFmtId="0" fontId="26" fillId="3" borderId="38" xfId="3" applyFont="1" applyFill="1" applyBorder="1" applyAlignment="1">
      <alignment horizontal="left" vertical="center"/>
    </xf>
    <xf numFmtId="0" fontId="26" fillId="7" borderId="34" xfId="3" applyFont="1" applyFill="1" applyBorder="1" applyAlignment="1">
      <alignment horizontal="center"/>
    </xf>
    <xf numFmtId="0" fontId="38" fillId="7" borderId="0" xfId="0" applyFont="1" applyFill="1" applyAlignment="1">
      <alignment horizontal="center" vertical="center" wrapText="1"/>
    </xf>
    <xf numFmtId="0" fontId="38" fillId="7" borderId="34" xfId="0" applyFont="1" applyFill="1" applyBorder="1" applyAlignment="1">
      <alignment horizontal="center" vertical="center" wrapText="1"/>
    </xf>
    <xf numFmtId="0" fontId="26" fillId="7" borderId="38" xfId="3" applyFont="1" applyFill="1" applyBorder="1"/>
    <xf numFmtId="165" fontId="15" fillId="7" borderId="39" xfId="4" applyFont="1" applyFill="1" applyBorder="1" applyAlignment="1">
      <alignment horizontal="center"/>
    </xf>
    <xf numFmtId="164" fontId="22" fillId="0" borderId="41" xfId="3" applyNumberFormat="1" applyFont="1" applyBorder="1" applyAlignment="1">
      <alignment horizontal="center"/>
    </xf>
    <xf numFmtId="0" fontId="26" fillId="6" borderId="10" xfId="3" applyFont="1" applyFill="1" applyBorder="1" applyAlignment="1">
      <alignment horizontal="center" vertical="center"/>
    </xf>
    <xf numFmtId="0" fontId="36" fillId="7" borderId="38" xfId="0" applyFont="1" applyFill="1" applyBorder="1" applyAlignment="1">
      <alignment vertical="center" wrapText="1"/>
    </xf>
    <xf numFmtId="164" fontId="22" fillId="7" borderId="39" xfId="3" applyNumberFormat="1" applyFont="1" applyFill="1" applyBorder="1" applyAlignment="1">
      <alignment horizontal="center"/>
    </xf>
    <xf numFmtId="0" fontId="39" fillId="7" borderId="38" xfId="0" applyFont="1" applyFill="1" applyBorder="1" applyAlignment="1">
      <alignment vertical="center" wrapText="1"/>
    </xf>
    <xf numFmtId="0" fontId="26" fillId="7" borderId="39" xfId="3" applyFont="1" applyFill="1" applyBorder="1" applyAlignment="1">
      <alignment horizontal="center"/>
    </xf>
    <xf numFmtId="0" fontId="36" fillId="7" borderId="12" xfId="0" applyFont="1" applyFill="1" applyBorder="1" applyAlignment="1">
      <alignment vertical="center" wrapText="1"/>
    </xf>
    <xf numFmtId="164" fontId="22" fillId="7" borderId="13" xfId="3" applyNumberFormat="1" applyFont="1" applyFill="1" applyBorder="1" applyAlignment="1">
      <alignment horizontal="center"/>
    </xf>
    <xf numFmtId="0" fontId="26" fillId="5" borderId="31" xfId="3" applyFont="1" applyFill="1" applyBorder="1" applyAlignment="1">
      <alignment horizontal="center" vertical="center" wrapText="1"/>
    </xf>
    <xf numFmtId="0" fontId="15" fillId="6" borderId="42" xfId="3" applyFont="1" applyFill="1" applyBorder="1" applyAlignment="1">
      <alignment horizontal="center"/>
    </xf>
    <xf numFmtId="0" fontId="15" fillId="7" borderId="31" xfId="3" applyFont="1" applyFill="1" applyBorder="1" applyAlignment="1">
      <alignment horizontal="center"/>
    </xf>
    <xf numFmtId="164" fontId="22" fillId="7" borderId="31" xfId="3" applyNumberFormat="1" applyFont="1" applyFill="1" applyBorder="1" applyAlignment="1">
      <alignment horizontal="center"/>
    </xf>
    <xf numFmtId="0" fontId="26" fillId="7" borderId="31" xfId="3" applyFont="1" applyFill="1" applyBorder="1" applyAlignment="1">
      <alignment horizontal="center"/>
    </xf>
    <xf numFmtId="164" fontId="22" fillId="7" borderId="4" xfId="3" applyNumberFormat="1" applyFont="1" applyFill="1" applyBorder="1" applyAlignment="1">
      <alignment horizontal="center"/>
    </xf>
    <xf numFmtId="0" fontId="26" fillId="5" borderId="31" xfId="3" applyFont="1" applyFill="1" applyBorder="1" applyAlignment="1">
      <alignment horizontal="center" vertical="center"/>
    </xf>
    <xf numFmtId="0" fontId="38" fillId="14" borderId="0" xfId="0" applyFont="1" applyFill="1" applyAlignment="1">
      <alignment horizontal="center" vertical="center" wrapText="1"/>
    </xf>
    <xf numFmtId="0" fontId="26" fillId="9" borderId="9" xfId="3" applyFont="1" applyFill="1" applyBorder="1"/>
    <xf numFmtId="0" fontId="26" fillId="9" borderId="10" xfId="3" applyFont="1" applyFill="1" applyBorder="1" applyAlignment="1">
      <alignment horizontal="center"/>
    </xf>
    <xf numFmtId="0" fontId="36" fillId="14" borderId="12" xfId="0" applyFont="1" applyFill="1" applyBorder="1" applyAlignment="1">
      <alignment vertical="center" wrapText="1"/>
    </xf>
    <xf numFmtId="0" fontId="39" fillId="14" borderId="12" xfId="0" applyFont="1" applyFill="1" applyBorder="1" applyAlignment="1">
      <alignment vertical="center" wrapText="1"/>
    </xf>
    <xf numFmtId="0" fontId="26" fillId="8" borderId="15" xfId="3" applyFont="1" applyFill="1" applyBorder="1" applyAlignment="1">
      <alignment horizontal="center"/>
    </xf>
    <xf numFmtId="164" fontId="22" fillId="0" borderId="16" xfId="4" applyNumberFormat="1" applyFont="1" applyBorder="1" applyAlignment="1">
      <alignment horizontal="center"/>
    </xf>
    <xf numFmtId="0" fontId="26" fillId="8" borderId="10" xfId="3" applyFont="1" applyFill="1" applyBorder="1" applyAlignment="1">
      <alignment horizontal="center"/>
    </xf>
    <xf numFmtId="0" fontId="15" fillId="8" borderId="10" xfId="3" applyFont="1" applyFill="1" applyBorder="1" applyAlignment="1">
      <alignment horizontal="center"/>
    </xf>
    <xf numFmtId="0" fontId="36" fillId="14" borderId="38" xfId="0" applyFont="1" applyFill="1" applyBorder="1" applyAlignment="1">
      <alignment vertical="center" wrapText="1"/>
    </xf>
    <xf numFmtId="0" fontId="38" fillId="14" borderId="34" xfId="0" applyFont="1" applyFill="1" applyBorder="1" applyAlignment="1">
      <alignment horizontal="center" vertical="center" wrapText="1"/>
    </xf>
    <xf numFmtId="164" fontId="22" fillId="0" borderId="50" xfId="3" applyNumberFormat="1" applyFont="1" applyBorder="1" applyAlignment="1">
      <alignment horizontal="center"/>
    </xf>
    <xf numFmtId="0" fontId="26" fillId="14" borderId="38" xfId="3" applyFont="1" applyFill="1" applyBorder="1"/>
    <xf numFmtId="0" fontId="26" fillId="14" borderId="34" xfId="3" applyFont="1" applyFill="1" applyBorder="1" applyAlignment="1">
      <alignment horizontal="center" vertical="center"/>
    </xf>
    <xf numFmtId="0" fontId="15" fillId="14" borderId="31" xfId="3" applyFont="1" applyFill="1" applyBorder="1" applyAlignment="1">
      <alignment horizontal="center"/>
    </xf>
    <xf numFmtId="165" fontId="15" fillId="14" borderId="46" xfId="4" applyFont="1" applyFill="1" applyBorder="1" applyAlignment="1">
      <alignment horizontal="center"/>
    </xf>
    <xf numFmtId="0" fontId="26" fillId="8" borderId="31" xfId="3" applyFont="1" applyFill="1" applyBorder="1" applyAlignment="1">
      <alignment horizontal="center" vertical="center"/>
    </xf>
    <xf numFmtId="164" fontId="15" fillId="0" borderId="4" xfId="5" applyNumberFormat="1" applyFont="1" applyBorder="1" applyAlignment="1">
      <alignment horizontal="center"/>
    </xf>
    <xf numFmtId="164" fontId="15" fillId="14" borderId="4" xfId="5" applyNumberFormat="1" applyFont="1" applyFill="1" applyBorder="1" applyAlignment="1">
      <alignment horizontal="center"/>
    </xf>
    <xf numFmtId="164" fontId="11" fillId="0" borderId="15" xfId="5" applyNumberFormat="1" applyFont="1" applyBorder="1" applyAlignment="1">
      <alignment horizontal="center" vertical="center"/>
    </xf>
    <xf numFmtId="0" fontId="15" fillId="9" borderId="42" xfId="3" applyFont="1" applyFill="1" applyBorder="1" applyAlignment="1">
      <alignment horizontal="center"/>
    </xf>
    <xf numFmtId="165" fontId="15" fillId="9" borderId="43" xfId="4" applyFont="1" applyFill="1" applyBorder="1" applyAlignment="1">
      <alignment horizontal="center"/>
    </xf>
    <xf numFmtId="164" fontId="15" fillId="0" borderId="44" xfId="5" applyNumberFormat="1" applyFont="1" applyBorder="1" applyAlignment="1">
      <alignment horizontal="center"/>
    </xf>
    <xf numFmtId="164" fontId="15" fillId="14" borderId="44" xfId="5" applyNumberFormat="1" applyFont="1" applyFill="1" applyBorder="1" applyAlignment="1">
      <alignment horizontal="center"/>
    </xf>
    <xf numFmtId="0" fontId="38" fillId="0" borderId="14" xfId="0" applyFont="1" applyBorder="1" applyAlignment="1">
      <alignment horizontal="left" vertical="center" wrapText="1"/>
    </xf>
    <xf numFmtId="0" fontId="15" fillId="8" borderId="15" xfId="3" applyFont="1" applyFill="1" applyBorder="1" applyAlignment="1">
      <alignment horizontal="center"/>
    </xf>
    <xf numFmtId="166" fontId="15" fillId="0" borderId="8" xfId="3" applyNumberFormat="1" applyFont="1" applyBorder="1" applyAlignment="1">
      <alignment horizontal="center"/>
    </xf>
    <xf numFmtId="166" fontId="15" fillId="0" borderId="47" xfId="3" applyNumberFormat="1" applyFont="1" applyBorder="1" applyAlignment="1">
      <alignment horizontal="center"/>
    </xf>
    <xf numFmtId="0" fontId="26" fillId="9" borderId="10" xfId="3" applyFont="1" applyFill="1" applyBorder="1" applyAlignment="1">
      <alignment horizontal="center" vertical="center"/>
    </xf>
    <xf numFmtId="166" fontId="15" fillId="9" borderId="42" xfId="3" applyNumberFormat="1" applyFont="1" applyFill="1" applyBorder="1" applyAlignment="1">
      <alignment horizontal="center"/>
    </xf>
    <xf numFmtId="166" fontId="15" fillId="9" borderId="43" xfId="4" applyNumberFormat="1" applyFont="1" applyFill="1" applyBorder="1" applyAlignment="1">
      <alignment horizontal="center"/>
    </xf>
    <xf numFmtId="0" fontId="9" fillId="0" borderId="14" xfId="3" applyFont="1" applyBorder="1" applyAlignment="1">
      <alignment vertical="center" wrapText="1"/>
    </xf>
    <xf numFmtId="0" fontId="7" fillId="0" borderId="15" xfId="3" applyFont="1" applyBorder="1" applyAlignment="1">
      <alignment horizontal="center" vertical="center"/>
    </xf>
    <xf numFmtId="0" fontId="7" fillId="8" borderId="10" xfId="3" applyFont="1" applyFill="1" applyBorder="1" applyAlignment="1">
      <alignment horizontal="center" vertical="center"/>
    </xf>
    <xf numFmtId="166" fontId="15" fillId="8" borderId="10" xfId="3" applyNumberFormat="1" applyFont="1" applyFill="1" applyBorder="1" applyAlignment="1">
      <alignment horizontal="center"/>
    </xf>
    <xf numFmtId="0" fontId="9" fillId="8" borderId="9" xfId="3" applyFont="1" applyFill="1" applyBorder="1" applyAlignment="1">
      <alignment vertical="center" wrapText="1"/>
    </xf>
    <xf numFmtId="166" fontId="15" fillId="8" borderId="11" xfId="3" applyNumberFormat="1" applyFont="1" applyFill="1" applyBorder="1" applyAlignment="1">
      <alignment horizontal="center"/>
    </xf>
    <xf numFmtId="164" fontId="11" fillId="0" borderId="16" xfId="5" applyNumberFormat="1" applyFont="1" applyBorder="1" applyAlignment="1">
      <alignment horizontal="center" vertical="center"/>
    </xf>
    <xf numFmtId="0" fontId="37" fillId="0" borderId="40" xfId="0" applyFont="1" applyBorder="1" applyAlignment="1">
      <alignment vertical="center" wrapText="1"/>
    </xf>
    <xf numFmtId="0" fontId="15" fillId="8" borderId="37" xfId="3" applyFont="1" applyFill="1" applyBorder="1" applyAlignment="1">
      <alignment horizontal="center" wrapText="1"/>
    </xf>
    <xf numFmtId="164" fontId="15" fillId="0" borderId="5" xfId="5" applyNumberFormat="1" applyFont="1" applyBorder="1" applyAlignment="1">
      <alignment horizontal="center"/>
    </xf>
    <xf numFmtId="164" fontId="15" fillId="0" borderId="45" xfId="5" applyNumberFormat="1" applyFont="1" applyBorder="1" applyAlignment="1">
      <alignment horizontal="center"/>
    </xf>
    <xf numFmtId="164" fontId="15" fillId="14" borderId="31" xfId="5" applyNumberFormat="1" applyFont="1" applyFill="1" applyBorder="1" applyAlignment="1">
      <alignment horizontal="center"/>
    </xf>
    <xf numFmtId="164" fontId="15" fillId="14" borderId="46" xfId="5" applyNumberFormat="1" applyFont="1" applyFill="1" applyBorder="1" applyAlignment="1">
      <alignment horizontal="center"/>
    </xf>
    <xf numFmtId="164" fontId="38" fillId="0" borderId="37" xfId="0" applyNumberFormat="1" applyFont="1" applyBorder="1" applyAlignment="1">
      <alignment horizontal="center" vertical="center" wrapText="1"/>
    </xf>
    <xf numFmtId="0" fontId="15" fillId="8" borderId="37" xfId="3" applyFont="1" applyFill="1" applyBorder="1" applyAlignment="1">
      <alignment horizontal="center"/>
    </xf>
    <xf numFmtId="0" fontId="39" fillId="14" borderId="38" xfId="0" applyFont="1" applyFill="1" applyBorder="1" applyAlignment="1">
      <alignment vertical="center" wrapText="1"/>
    </xf>
    <xf numFmtId="0" fontId="26" fillId="15" borderId="0" xfId="3" applyFont="1" applyFill="1" applyAlignment="1">
      <alignment vertical="center"/>
    </xf>
    <xf numFmtId="0" fontId="26" fillId="15" borderId="0" xfId="3" applyFont="1" applyFill="1" applyAlignment="1">
      <alignment horizontal="center" vertical="center"/>
    </xf>
    <xf numFmtId="0" fontId="14" fillId="15" borderId="0" xfId="3" applyFont="1" applyFill="1" applyAlignment="1">
      <alignment vertical="center"/>
    </xf>
    <xf numFmtId="0" fontId="26" fillId="15" borderId="31" xfId="3" applyFont="1" applyFill="1" applyBorder="1" applyAlignment="1">
      <alignment horizontal="center"/>
    </xf>
    <xf numFmtId="0" fontId="26" fillId="16" borderId="9" xfId="3" applyFont="1" applyFill="1" applyBorder="1"/>
    <xf numFmtId="0" fontId="26" fillId="16" borderId="10" xfId="3" applyFont="1" applyFill="1" applyBorder="1" applyAlignment="1">
      <alignment horizontal="center"/>
    </xf>
    <xf numFmtId="0" fontId="26" fillId="16" borderId="32" xfId="3" applyFont="1" applyFill="1" applyBorder="1" applyAlignment="1">
      <alignment horizontal="center"/>
    </xf>
    <xf numFmtId="0" fontId="26" fillId="16" borderId="33" xfId="3" applyFont="1" applyFill="1" applyBorder="1" applyAlignment="1">
      <alignment horizontal="center"/>
    </xf>
    <xf numFmtId="0" fontId="36" fillId="17" borderId="38" xfId="0" applyFont="1" applyFill="1" applyBorder="1" applyAlignment="1">
      <alignment vertical="center" wrapText="1"/>
    </xf>
    <xf numFmtId="0" fontId="38" fillId="17" borderId="34" xfId="0" applyFont="1" applyFill="1" applyBorder="1" applyAlignment="1">
      <alignment horizontal="center" vertical="center" wrapText="1"/>
    </xf>
    <xf numFmtId="164" fontId="22" fillId="17" borderId="31" xfId="3" applyNumberFormat="1" applyFont="1" applyFill="1" applyBorder="1" applyAlignment="1">
      <alignment horizontal="center"/>
    </xf>
    <xf numFmtId="164" fontId="22" fillId="17" borderId="35" xfId="3" applyNumberFormat="1" applyFont="1" applyFill="1" applyBorder="1" applyAlignment="1">
      <alignment horizontal="center"/>
    </xf>
    <xf numFmtId="164" fontId="22" fillId="17" borderId="39" xfId="3" applyNumberFormat="1" applyFont="1" applyFill="1" applyBorder="1" applyAlignment="1">
      <alignment horizontal="center"/>
    </xf>
    <xf numFmtId="0" fontId="39" fillId="17" borderId="12" xfId="0" applyFont="1" applyFill="1" applyBorder="1" applyAlignment="1">
      <alignment vertical="center" wrapText="1"/>
    </xf>
    <xf numFmtId="0" fontId="38" fillId="17" borderId="0" xfId="0" applyFont="1" applyFill="1" applyAlignment="1">
      <alignment horizontal="center" vertical="center" wrapText="1"/>
    </xf>
    <xf numFmtId="164" fontId="22" fillId="17" borderId="4" xfId="3" applyNumberFormat="1" applyFont="1" applyFill="1" applyBorder="1" applyAlignment="1">
      <alignment horizontal="center"/>
    </xf>
    <xf numFmtId="164" fontId="22" fillId="17" borderId="36" xfId="3" applyNumberFormat="1" applyFont="1" applyFill="1" applyBorder="1" applyAlignment="1">
      <alignment horizontal="center"/>
    </xf>
    <xf numFmtId="164" fontId="22" fillId="17" borderId="13" xfId="3" applyNumberFormat="1" applyFont="1" applyFill="1" applyBorder="1" applyAlignment="1">
      <alignment horizontal="center"/>
    </xf>
    <xf numFmtId="0" fontId="26" fillId="16" borderId="10" xfId="3" applyFont="1" applyFill="1" applyBorder="1" applyAlignment="1">
      <alignment horizontal="center" vertical="center"/>
    </xf>
    <xf numFmtId="0" fontId="15" fillId="16" borderId="42" xfId="3" applyFont="1" applyFill="1" applyBorder="1" applyAlignment="1">
      <alignment horizontal="center"/>
    </xf>
    <xf numFmtId="0" fontId="15" fillId="16" borderId="51" xfId="3" applyFont="1" applyFill="1" applyBorder="1" applyAlignment="1">
      <alignment horizontal="center"/>
    </xf>
    <xf numFmtId="165" fontId="15" fillId="16" borderId="11" xfId="4" applyFont="1" applyFill="1" applyBorder="1" applyAlignment="1">
      <alignment horizontal="center"/>
    </xf>
    <xf numFmtId="0" fontId="26" fillId="15" borderId="0" xfId="3" applyFont="1" applyFill="1" applyAlignment="1">
      <alignment horizontal="center"/>
    </xf>
    <xf numFmtId="0" fontId="26" fillId="15" borderId="10" xfId="3" applyFont="1" applyFill="1" applyBorder="1" applyAlignment="1">
      <alignment horizontal="center"/>
    </xf>
    <xf numFmtId="0" fontId="26" fillId="15" borderId="34" xfId="3" applyFont="1" applyFill="1" applyBorder="1" applyAlignment="1">
      <alignment horizontal="center"/>
    </xf>
    <xf numFmtId="0" fontId="26" fillId="15" borderId="37" xfId="3" applyFont="1" applyFill="1" applyBorder="1" applyAlignment="1">
      <alignment horizontal="center"/>
    </xf>
    <xf numFmtId="0" fontId="26" fillId="15" borderId="15" xfId="3" applyFont="1" applyFill="1" applyBorder="1" applyAlignment="1">
      <alignment horizontal="center"/>
    </xf>
    <xf numFmtId="0" fontId="26" fillId="5" borderId="34" xfId="3" applyFont="1" applyFill="1" applyBorder="1" applyAlignment="1">
      <alignment horizontal="center"/>
    </xf>
    <xf numFmtId="0" fontId="26" fillId="5" borderId="37" xfId="3" applyFont="1" applyFill="1" applyBorder="1" applyAlignment="1">
      <alignment horizontal="center"/>
    </xf>
    <xf numFmtId="0" fontId="26" fillId="5" borderId="15" xfId="3" applyFont="1" applyFill="1" applyBorder="1" applyAlignment="1">
      <alignment horizontal="center"/>
    </xf>
    <xf numFmtId="0" fontId="26" fillId="13" borderId="0" xfId="3" applyFont="1" applyFill="1" applyAlignment="1">
      <alignment horizontal="center"/>
    </xf>
    <xf numFmtId="0" fontId="26" fillId="13" borderId="34" xfId="3" applyFont="1" applyFill="1" applyBorder="1" applyAlignment="1">
      <alignment horizontal="center"/>
    </xf>
    <xf numFmtId="0" fontId="15" fillId="13" borderId="0" xfId="3" applyFont="1" applyFill="1" applyAlignment="1">
      <alignment horizontal="center" wrapText="1"/>
    </xf>
    <xf numFmtId="0" fontId="15" fillId="13" borderId="37" xfId="3" applyFont="1" applyFill="1" applyBorder="1" applyAlignment="1">
      <alignment horizontal="center" wrapText="1"/>
    </xf>
    <xf numFmtId="0" fontId="15" fillId="13" borderId="0" xfId="3" applyFont="1" applyFill="1" applyAlignment="1">
      <alignment horizontal="center"/>
    </xf>
    <xf numFmtId="0" fontId="15" fillId="13" borderId="34" xfId="3" applyFont="1" applyFill="1" applyBorder="1" applyAlignment="1">
      <alignment horizontal="center"/>
    </xf>
    <xf numFmtId="0" fontId="15" fillId="13" borderId="15" xfId="3" applyFont="1" applyFill="1" applyBorder="1" applyAlignment="1">
      <alignment horizontal="center"/>
    </xf>
    <xf numFmtId="0" fontId="15" fillId="13" borderId="10" xfId="3" applyFont="1" applyFill="1" applyBorder="1" applyAlignment="1">
      <alignment horizontal="center"/>
    </xf>
    <xf numFmtId="0" fontId="15" fillId="13" borderId="37" xfId="3" applyFont="1" applyFill="1" applyBorder="1" applyAlignment="1">
      <alignment horizontal="center"/>
    </xf>
    <xf numFmtId="0" fontId="15" fillId="8" borderId="34" xfId="3" applyFont="1" applyFill="1" applyBorder="1" applyAlignment="1">
      <alignment horizontal="center"/>
    </xf>
    <xf numFmtId="0" fontId="11" fillId="8" borderId="14" xfId="3" applyFont="1" applyFill="1" applyBorder="1" applyAlignment="1">
      <alignment horizontal="right"/>
    </xf>
    <xf numFmtId="0" fontId="5" fillId="8" borderId="15" xfId="3" applyFont="1" applyFill="1" applyBorder="1" applyAlignment="1">
      <alignment horizontal="center"/>
    </xf>
    <xf numFmtId="0" fontId="11" fillId="8" borderId="0" xfId="3" applyFont="1" applyFill="1" applyAlignment="1">
      <alignment horizontal="right"/>
    </xf>
    <xf numFmtId="0" fontId="5" fillId="8" borderId="0" xfId="3" applyFont="1" applyFill="1" applyAlignment="1">
      <alignment horizontal="center"/>
    </xf>
    <xf numFmtId="0" fontId="17" fillId="0" borderId="9" xfId="1" applyFont="1" applyBorder="1" applyAlignment="1">
      <alignment vertical="center" wrapText="1"/>
    </xf>
    <xf numFmtId="0" fontId="9" fillId="0" borderId="10" xfId="1" applyFont="1" applyBorder="1" applyAlignment="1">
      <alignment wrapText="1"/>
    </xf>
    <xf numFmtId="0" fontId="9" fillId="0" borderId="11" xfId="1" applyFont="1" applyBorder="1" applyAlignment="1">
      <alignment wrapText="1"/>
    </xf>
    <xf numFmtId="0" fontId="9" fillId="0" borderId="13" xfId="1" applyFont="1" applyBorder="1" applyAlignment="1">
      <alignment horizontal="left" vertical="top" wrapText="1"/>
    </xf>
    <xf numFmtId="0" fontId="4" fillId="0" borderId="48" xfId="0" applyFont="1" applyBorder="1" applyAlignment="1">
      <alignment horizontal="left" vertical="center" wrapText="1" indent="2"/>
    </xf>
    <xf numFmtId="0" fontId="4" fillId="0" borderId="49" xfId="0" applyFont="1" applyBorder="1" applyAlignment="1">
      <alignment horizontal="left" vertical="center" wrapText="1" indent="2"/>
    </xf>
    <xf numFmtId="0" fontId="4" fillId="0" borderId="53" xfId="0" applyFont="1" applyBorder="1" applyAlignment="1">
      <alignment horizontal="left" vertical="center" wrapText="1" indent="2"/>
    </xf>
    <xf numFmtId="0" fontId="4" fillId="0" borderId="52" xfId="0" applyFont="1" applyBorder="1" applyAlignment="1">
      <alignment horizontal="left" vertical="center" wrapText="1" indent="2"/>
    </xf>
    <xf numFmtId="0" fontId="6" fillId="0" borderId="18" xfId="0" applyFont="1" applyBorder="1" applyAlignment="1">
      <alignment horizontal="left" vertical="center" wrapText="1" indent="2"/>
    </xf>
    <xf numFmtId="0" fontId="4" fillId="0" borderId="18" xfId="0" applyFont="1" applyBorder="1" applyAlignment="1">
      <alignment horizontal="left" vertical="center" wrapText="1" indent="2"/>
    </xf>
    <xf numFmtId="0" fontId="18" fillId="0" borderId="12" xfId="1" applyFont="1" applyBorder="1" applyAlignment="1">
      <alignment horizontal="left" vertical="center" wrapText="1"/>
    </xf>
    <xf numFmtId="0" fontId="18" fillId="0" borderId="0" xfId="1" applyFont="1" applyAlignment="1">
      <alignment horizontal="left" vertical="center" wrapText="1"/>
    </xf>
    <xf numFmtId="0" fontId="18" fillId="0" borderId="13" xfId="1" applyFont="1" applyBorder="1" applyAlignment="1">
      <alignment horizontal="left" vertical="center" wrapText="1"/>
    </xf>
    <xf numFmtId="0" fontId="6" fillId="0" borderId="12" xfId="0" applyFont="1" applyBorder="1" applyAlignment="1">
      <alignment horizontal="left" vertical="center"/>
    </xf>
    <xf numFmtId="0" fontId="6" fillId="0" borderId="0" xfId="0" applyFont="1" applyAlignment="1">
      <alignment horizontal="left" vertical="center"/>
    </xf>
    <xf numFmtId="0" fontId="6" fillId="0" borderId="13" xfId="0" applyFont="1" applyBorder="1" applyAlignment="1">
      <alignment horizontal="left" vertical="center"/>
    </xf>
    <xf numFmtId="0" fontId="6" fillId="0" borderId="12" xfId="0" applyFont="1" applyBorder="1" applyAlignment="1">
      <alignment horizontal="left" vertical="center" wrapText="1" indent="2"/>
    </xf>
    <xf numFmtId="0" fontId="6" fillId="0" borderId="0" xfId="0" applyFont="1" applyAlignment="1">
      <alignment horizontal="left" vertical="center" wrapText="1" indent="2"/>
    </xf>
    <xf numFmtId="0" fontId="6" fillId="0" borderId="13" xfId="0" applyFont="1" applyBorder="1" applyAlignment="1">
      <alignment horizontal="left" vertical="center" wrapText="1" indent="2"/>
    </xf>
    <xf numFmtId="0" fontId="35" fillId="0" borderId="14" xfId="0" applyFont="1" applyBorder="1" applyAlignment="1">
      <alignment horizontal="left" vertical="center" wrapText="1"/>
    </xf>
    <xf numFmtId="0" fontId="35" fillId="0" borderId="15" xfId="0" applyFont="1" applyBorder="1" applyAlignment="1">
      <alignment horizontal="left" vertical="center" wrapText="1"/>
    </xf>
    <xf numFmtId="0" fontId="35" fillId="0" borderId="16" xfId="0" applyFont="1" applyBorder="1" applyAlignment="1">
      <alignment horizontal="left" vertical="center" wrapText="1"/>
    </xf>
    <xf numFmtId="0" fontId="42" fillId="0" borderId="0" xfId="1" applyFont="1" applyAlignment="1">
      <alignment horizontal="left" vertical="top" wrapText="1"/>
    </xf>
    <xf numFmtId="0" fontId="11" fillId="0" borderId="0" xfId="1" applyFont="1" applyAlignment="1">
      <alignment horizontal="center" vertical="center"/>
    </xf>
    <xf numFmtId="0" fontId="9" fillId="0" borderId="0" xfId="1" applyFont="1" applyAlignment="1">
      <alignment horizontal="left" vertical="top" wrapText="1"/>
    </xf>
    <xf numFmtId="0" fontId="18" fillId="11" borderId="23" xfId="0" applyFont="1" applyFill="1" applyBorder="1" applyAlignment="1">
      <alignment horizontal="center" vertical="center" wrapText="1"/>
    </xf>
    <xf numFmtId="0" fontId="18" fillId="11" borderId="18" xfId="0" applyFont="1" applyFill="1" applyBorder="1" applyAlignment="1">
      <alignment horizontal="center" vertical="center" wrapText="1"/>
    </xf>
    <xf numFmtId="0" fontId="13" fillId="2" borderId="0" xfId="1" applyFont="1" applyFill="1" applyAlignment="1">
      <alignment horizontal="center" vertical="center"/>
    </xf>
    <xf numFmtId="0" fontId="13" fillId="2" borderId="13" xfId="1" applyFont="1" applyFill="1" applyBorder="1" applyAlignment="1">
      <alignment horizontal="center" vertical="center"/>
    </xf>
    <xf numFmtId="0" fontId="6" fillId="0" borderId="12" xfId="1" applyFont="1" applyBorder="1" applyAlignment="1">
      <alignment horizontal="left" vertical="top" wrapText="1" indent="2"/>
    </xf>
    <xf numFmtId="0" fontId="6" fillId="0" borderId="0" xfId="1" applyFont="1" applyAlignment="1">
      <alignment horizontal="left" vertical="top" wrapText="1" indent="2"/>
    </xf>
    <xf numFmtId="0" fontId="6" fillId="0" borderId="13" xfId="1" applyFont="1" applyBorder="1" applyAlignment="1">
      <alignment horizontal="left" vertical="top" wrapText="1" indent="2"/>
    </xf>
    <xf numFmtId="0" fontId="9" fillId="0" borderId="12" xfId="1" applyFont="1" applyBorder="1" applyAlignment="1">
      <alignment horizontal="left" vertical="top" wrapText="1" indent="2"/>
    </xf>
    <xf numFmtId="0" fontId="9" fillId="0" borderId="0" xfId="1" applyFont="1" applyAlignment="1">
      <alignment horizontal="left" vertical="top" wrapText="1" indent="2"/>
    </xf>
    <xf numFmtId="0" fontId="9" fillId="0" borderId="13" xfId="1" applyFont="1" applyBorder="1" applyAlignment="1">
      <alignment horizontal="left" vertical="top" wrapText="1" indent="2"/>
    </xf>
    <xf numFmtId="0" fontId="18" fillId="11" borderId="24" xfId="0" applyFont="1" applyFill="1" applyBorder="1" applyAlignment="1">
      <alignment horizontal="center" vertical="center" wrapText="1"/>
    </xf>
    <xf numFmtId="0" fontId="18" fillId="11" borderId="25" xfId="0" applyFont="1" applyFill="1" applyBorder="1" applyAlignment="1">
      <alignment horizontal="center" vertical="center" wrapText="1"/>
    </xf>
    <xf numFmtId="0" fontId="18" fillId="11" borderId="26" xfId="0" applyFont="1" applyFill="1" applyBorder="1" applyAlignment="1">
      <alignment horizontal="center" vertical="center" wrapText="1"/>
    </xf>
    <xf numFmtId="0" fontId="18" fillId="11" borderId="27" xfId="0" applyFont="1" applyFill="1" applyBorder="1" applyAlignment="1">
      <alignment horizontal="center" vertical="center" wrapText="1"/>
    </xf>
    <xf numFmtId="0" fontId="18" fillId="11" borderId="2" xfId="0" applyFont="1" applyFill="1" applyBorder="1" applyAlignment="1">
      <alignment horizontal="right" vertical="center" wrapText="1"/>
    </xf>
    <xf numFmtId="0" fontId="18" fillId="11" borderId="28" xfId="0" applyFont="1" applyFill="1" applyBorder="1" applyAlignment="1">
      <alignment horizontal="right" vertical="center" wrapText="1"/>
    </xf>
    <xf numFmtId="0" fontId="18" fillId="11" borderId="29" xfId="0" applyFont="1" applyFill="1" applyBorder="1" applyAlignment="1">
      <alignment horizontal="right" vertical="center" wrapText="1"/>
    </xf>
    <xf numFmtId="0" fontId="4" fillId="18" borderId="2" xfId="0" applyFont="1" applyFill="1" applyBorder="1" applyAlignment="1">
      <alignment vertical="center" wrapText="1"/>
    </xf>
    <xf numFmtId="0" fontId="4" fillId="18" borderId="28" xfId="0" applyFont="1" applyFill="1" applyBorder="1" applyAlignment="1">
      <alignment vertical="center" wrapText="1"/>
    </xf>
    <xf numFmtId="0" fontId="4" fillId="18" borderId="3" xfId="0" applyFont="1" applyFill="1" applyBorder="1" applyAlignment="1">
      <alignment vertical="center" wrapText="1"/>
    </xf>
    <xf numFmtId="0" fontId="16" fillId="0" borderId="12" xfId="1" applyFont="1" applyBorder="1" applyAlignment="1">
      <alignment horizontal="left" vertical="center" wrapText="1"/>
    </xf>
    <xf numFmtId="0" fontId="16" fillId="0" borderId="0" xfId="1" applyFont="1" applyAlignment="1">
      <alignment horizontal="left" vertical="center" wrapText="1"/>
    </xf>
    <xf numFmtId="0" fontId="7" fillId="0" borderId="12" xfId="0" applyFont="1" applyBorder="1" applyAlignment="1">
      <alignment horizontal="left" vertical="center"/>
    </xf>
    <xf numFmtId="0" fontId="7" fillId="0" borderId="0" xfId="0" applyFont="1" applyAlignment="1">
      <alignment horizontal="left" vertical="center"/>
    </xf>
    <xf numFmtId="0" fontId="7" fillId="0" borderId="13" xfId="0" applyFont="1" applyBorder="1" applyAlignment="1">
      <alignment horizontal="left" vertical="center"/>
    </xf>
    <xf numFmtId="0" fontId="4" fillId="18" borderId="9" xfId="0" applyFont="1" applyFill="1" applyBorder="1" applyAlignment="1">
      <alignment horizontal="left" vertical="center" wrapText="1"/>
    </xf>
    <xf numFmtId="0" fontId="4" fillId="18" borderId="10" xfId="0" applyFont="1" applyFill="1" applyBorder="1" applyAlignment="1">
      <alignment horizontal="left" vertical="center" wrapText="1"/>
    </xf>
    <xf numFmtId="0" fontId="4" fillId="18" borderId="11" xfId="0" applyFont="1" applyFill="1" applyBorder="1" applyAlignment="1">
      <alignment horizontal="left" vertical="center" wrapText="1"/>
    </xf>
    <xf numFmtId="0" fontId="18" fillId="11" borderId="54" xfId="0" applyFont="1" applyFill="1" applyBorder="1" applyAlignment="1">
      <alignment horizontal="center" vertical="center" wrapText="1"/>
    </xf>
    <xf numFmtId="0" fontId="18" fillId="11" borderId="55" xfId="0" applyFont="1" applyFill="1" applyBorder="1" applyAlignment="1">
      <alignment horizontal="center" vertical="center" wrapText="1"/>
    </xf>
    <xf numFmtId="0" fontId="4" fillId="0" borderId="0" xfId="3" applyFont="1" applyAlignment="1">
      <alignment horizontal="left" vertical="top" wrapText="1"/>
    </xf>
  </cellXfs>
  <cellStyles count="7">
    <cellStyle name="Currency" xfId="5" builtinId="4"/>
    <cellStyle name="Currency 2" xfId="2" xr:uid="{F3F9B978-B574-450A-92D3-8771F7D0BED5}"/>
    <cellStyle name="Currency 3" xfId="4" xr:uid="{F534B5FC-0210-4E0E-B4DF-028A2E34A8AE}"/>
    <cellStyle name="Normal" xfId="0" builtinId="0"/>
    <cellStyle name="Normal 2" xfId="1" xr:uid="{C9CDE8CF-F91C-49C1-8A90-31E4B9951F9E}"/>
    <cellStyle name="Normal 3" xfId="3" xr:uid="{4B11F14C-5C89-4689-BBB1-C52CBC86A5FC}"/>
    <cellStyle name="Percent" xfId="6" builtinId="5"/>
  </cellStyles>
  <dxfs count="5">
    <dxf>
      <font>
        <b/>
        <i val="0"/>
        <color rgb="FFC00000"/>
      </font>
    </dxf>
    <dxf>
      <font>
        <b/>
        <i val="0"/>
        <color rgb="FF0000FF"/>
      </font>
    </dxf>
    <dxf>
      <font>
        <b/>
        <i val="0"/>
        <color rgb="FFC00000"/>
      </font>
    </dxf>
    <dxf>
      <font>
        <b/>
        <i val="0"/>
        <color rgb="FF0000FF"/>
      </font>
    </dxf>
    <dxf>
      <font>
        <b/>
        <i val="0"/>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6FD30-AD0B-43D9-A876-5DAB0EB6ED4E}">
  <sheetPr>
    <pageSetUpPr fitToPage="1"/>
  </sheetPr>
  <dimension ref="B1:J37"/>
  <sheetViews>
    <sheetView topLeftCell="B1" zoomScaleNormal="100" zoomScaleSheetLayoutView="100" workbookViewId="0">
      <selection activeCell="E7" sqref="E7"/>
    </sheetView>
  </sheetViews>
  <sheetFormatPr defaultColWidth="9.33203125" defaultRowHeight="14.4" x14ac:dyDescent="0.3"/>
  <cols>
    <col min="1" max="1" width="0" style="1" hidden="1" customWidth="1"/>
    <col min="2" max="2" width="48.44140625" style="1" customWidth="1"/>
    <col min="3" max="3" width="12" style="1" customWidth="1"/>
    <col min="4" max="4" width="11" style="1" customWidth="1"/>
    <col min="5" max="5" width="13.33203125" style="1" customWidth="1"/>
    <col min="6" max="10" width="12.6640625" style="1" customWidth="1"/>
    <col min="11" max="14" width="9.33203125" style="1" customWidth="1"/>
    <col min="15" max="16384" width="9.33203125" style="1"/>
  </cols>
  <sheetData>
    <row r="1" spans="2:10" ht="15.6" x14ac:dyDescent="0.3">
      <c r="C1" s="2" t="s">
        <v>0</v>
      </c>
      <c r="D1" s="2"/>
    </row>
    <row r="2" spans="2:10" x14ac:dyDescent="0.3">
      <c r="B2" s="3"/>
      <c r="C2" s="303" t="s">
        <v>18</v>
      </c>
      <c r="D2" s="303"/>
      <c r="E2" s="303"/>
      <c r="F2" s="303"/>
      <c r="G2" s="3"/>
      <c r="H2" s="3"/>
      <c r="I2" s="3"/>
      <c r="J2" s="3"/>
    </row>
    <row r="3" spans="2:10" x14ac:dyDescent="0.3">
      <c r="B3" s="3"/>
      <c r="C3" s="303" t="s">
        <v>1</v>
      </c>
      <c r="D3" s="303"/>
      <c r="E3" s="303"/>
      <c r="F3" s="303"/>
      <c r="G3" s="3"/>
      <c r="H3" s="3"/>
      <c r="I3" s="3"/>
      <c r="J3" s="3"/>
    </row>
    <row r="4" spans="2:10" x14ac:dyDescent="0.3">
      <c r="B4" s="3"/>
      <c r="C4" s="4" t="s">
        <v>2</v>
      </c>
      <c r="D4" s="307" t="s">
        <v>3</v>
      </c>
      <c r="E4" s="307"/>
      <c r="F4" s="308"/>
      <c r="G4" s="3"/>
      <c r="H4" s="3"/>
      <c r="I4" s="3"/>
      <c r="J4" s="3"/>
    </row>
    <row r="5" spans="2:10" x14ac:dyDescent="0.3">
      <c r="C5" s="5"/>
      <c r="D5" s="5"/>
      <c r="E5" s="5"/>
      <c r="F5" s="5"/>
      <c r="G5" s="5"/>
      <c r="H5" s="5"/>
      <c r="I5" s="5"/>
      <c r="J5" s="5"/>
    </row>
    <row r="6" spans="2:10" x14ac:dyDescent="0.3">
      <c r="B6" s="304" t="s">
        <v>4</v>
      </c>
      <c r="C6" s="304"/>
      <c r="D6" s="304"/>
      <c r="E6" s="304"/>
      <c r="F6" s="304"/>
      <c r="G6" s="304"/>
      <c r="H6" s="304"/>
      <c r="I6" s="6"/>
      <c r="J6" s="5"/>
    </row>
    <row r="7" spans="2:10" ht="15" thickBot="1" x14ac:dyDescent="0.35">
      <c r="B7" s="3"/>
      <c r="C7" s="3"/>
      <c r="D7" s="3"/>
      <c r="E7" s="3"/>
      <c r="F7" s="3"/>
      <c r="G7" s="3"/>
      <c r="H7" s="3"/>
      <c r="I7" s="3"/>
      <c r="J7" s="3"/>
    </row>
    <row r="8" spans="2:10" ht="15" thickBot="1" x14ac:dyDescent="0.35">
      <c r="B8" s="39" t="s">
        <v>19</v>
      </c>
      <c r="C8" s="40" t="s">
        <v>20</v>
      </c>
      <c r="D8" s="53"/>
      <c r="E8" s="41" t="s">
        <v>21</v>
      </c>
      <c r="F8" s="41" t="s">
        <v>22</v>
      </c>
      <c r="G8" s="41" t="s">
        <v>23</v>
      </c>
      <c r="H8" s="41" t="s">
        <v>24</v>
      </c>
      <c r="I8" s="41" t="s">
        <v>25</v>
      </c>
      <c r="J8" s="41" t="s">
        <v>26</v>
      </c>
    </row>
    <row r="9" spans="2:10" s="7" customFormat="1" ht="52.8" x14ac:dyDescent="0.3">
      <c r="B9" s="305" t="s">
        <v>27</v>
      </c>
      <c r="C9" s="315" t="s">
        <v>28</v>
      </c>
      <c r="D9" s="333" t="s">
        <v>44</v>
      </c>
      <c r="E9" s="317" t="s">
        <v>29</v>
      </c>
      <c r="F9" s="305" t="s">
        <v>30</v>
      </c>
      <c r="G9" s="305" t="s">
        <v>31</v>
      </c>
      <c r="H9" s="305" t="s">
        <v>32</v>
      </c>
      <c r="I9" s="305" t="s">
        <v>33</v>
      </c>
      <c r="J9" s="42" t="s">
        <v>34</v>
      </c>
    </row>
    <row r="10" spans="2:10" ht="27" thickBot="1" x14ac:dyDescent="0.35">
      <c r="B10" s="306"/>
      <c r="C10" s="316"/>
      <c r="D10" s="334"/>
      <c r="E10" s="318"/>
      <c r="F10" s="306"/>
      <c r="G10" s="306"/>
      <c r="H10" s="306"/>
      <c r="I10" s="306"/>
      <c r="J10" s="43" t="s">
        <v>35</v>
      </c>
    </row>
    <row r="11" spans="2:10" ht="15" thickBot="1" x14ac:dyDescent="0.35">
      <c r="B11" s="322" t="s">
        <v>36</v>
      </c>
      <c r="C11" s="323"/>
      <c r="D11" s="323"/>
      <c r="E11" s="323"/>
      <c r="F11" s="323"/>
      <c r="G11" s="323"/>
      <c r="H11" s="323"/>
      <c r="I11" s="323"/>
      <c r="J11" s="324"/>
    </row>
    <row r="12" spans="2:10" ht="27" thickBot="1" x14ac:dyDescent="0.35">
      <c r="B12" s="284" t="s">
        <v>67</v>
      </c>
      <c r="C12" s="60">
        <v>55</v>
      </c>
      <c r="D12" s="54" t="s">
        <v>45</v>
      </c>
      <c r="E12" s="57">
        <v>0</v>
      </c>
      <c r="F12" s="57">
        <v>0</v>
      </c>
      <c r="G12" s="57">
        <v>0</v>
      </c>
      <c r="H12" s="57">
        <v>0</v>
      </c>
      <c r="I12" s="57">
        <v>0</v>
      </c>
      <c r="J12" s="44"/>
    </row>
    <row r="13" spans="2:10" ht="27" thickBot="1" x14ac:dyDescent="0.35">
      <c r="B13" s="285" t="s">
        <v>68</v>
      </c>
      <c r="C13" s="60">
        <v>35</v>
      </c>
      <c r="D13" s="54" t="s">
        <v>45</v>
      </c>
      <c r="E13" s="57">
        <v>0</v>
      </c>
      <c r="F13" s="57">
        <v>0</v>
      </c>
      <c r="G13" s="57">
        <v>0</v>
      </c>
      <c r="H13" s="57">
        <v>0</v>
      </c>
      <c r="I13" s="57">
        <v>0</v>
      </c>
      <c r="J13" s="44"/>
    </row>
    <row r="14" spans="2:10" ht="27" thickBot="1" x14ac:dyDescent="0.35">
      <c r="B14" s="285" t="s">
        <v>69</v>
      </c>
      <c r="C14" s="60">
        <v>20</v>
      </c>
      <c r="D14" s="54" t="s">
        <v>45</v>
      </c>
      <c r="E14" s="57">
        <v>0</v>
      </c>
      <c r="F14" s="57">
        <v>0</v>
      </c>
      <c r="G14" s="57">
        <v>0</v>
      </c>
      <c r="H14" s="57">
        <v>0</v>
      </c>
      <c r="I14" s="57">
        <v>0</v>
      </c>
      <c r="J14" s="44"/>
    </row>
    <row r="15" spans="2:10" ht="27" thickBot="1" x14ac:dyDescent="0.35">
      <c r="B15" s="286" t="s">
        <v>70</v>
      </c>
      <c r="C15" s="60">
        <v>1</v>
      </c>
      <c r="D15" s="54" t="s">
        <v>45</v>
      </c>
      <c r="E15" s="57">
        <v>0</v>
      </c>
      <c r="F15" s="57">
        <v>0</v>
      </c>
      <c r="G15" s="57">
        <v>0</v>
      </c>
      <c r="H15" s="57">
        <v>0</v>
      </c>
      <c r="I15" s="57">
        <v>0</v>
      </c>
      <c r="J15" s="44"/>
    </row>
    <row r="16" spans="2:10" ht="27" thickBot="1" x14ac:dyDescent="0.35">
      <c r="B16" s="287" t="s">
        <v>75</v>
      </c>
      <c r="C16" s="60">
        <v>5</v>
      </c>
      <c r="D16" s="54" t="s">
        <v>76</v>
      </c>
      <c r="E16" s="57">
        <v>0</v>
      </c>
      <c r="F16" s="57">
        <v>0</v>
      </c>
      <c r="G16" s="57">
        <v>0</v>
      </c>
      <c r="H16" s="57">
        <v>0</v>
      </c>
      <c r="I16" s="57">
        <v>0</v>
      </c>
      <c r="J16" s="44"/>
    </row>
    <row r="17" spans="2:10" ht="15" thickBot="1" x14ac:dyDescent="0.35">
      <c r="B17" s="45"/>
      <c r="C17" s="141"/>
      <c r="D17" s="55"/>
      <c r="E17" s="58"/>
      <c r="F17" s="58"/>
      <c r="G17" s="58"/>
      <c r="H17" s="58"/>
      <c r="I17" s="58"/>
      <c r="J17" s="46"/>
    </row>
    <row r="18" spans="2:10" x14ac:dyDescent="0.3">
      <c r="B18" s="330" t="s">
        <v>37</v>
      </c>
      <c r="C18" s="331"/>
      <c r="D18" s="331"/>
      <c r="E18" s="331"/>
      <c r="F18" s="331"/>
      <c r="G18" s="331"/>
      <c r="H18" s="331"/>
      <c r="I18" s="331"/>
      <c r="J18" s="332"/>
    </row>
    <row r="19" spans="2:10" ht="40.200000000000003" thickBot="1" x14ac:dyDescent="0.35">
      <c r="B19" s="288" t="s">
        <v>38</v>
      </c>
      <c r="C19" s="142">
        <v>40</v>
      </c>
      <c r="D19" s="54" t="s">
        <v>46</v>
      </c>
      <c r="E19" s="57">
        <v>0</v>
      </c>
      <c r="F19" s="57">
        <v>0</v>
      </c>
      <c r="G19" s="57">
        <v>0</v>
      </c>
      <c r="H19" s="57">
        <v>0</v>
      </c>
      <c r="I19" s="57">
        <v>0</v>
      </c>
      <c r="J19" s="47"/>
    </row>
    <row r="20" spans="2:10" ht="15" thickBot="1" x14ac:dyDescent="0.35">
      <c r="B20" s="289" t="s">
        <v>39</v>
      </c>
      <c r="C20" s="144">
        <v>2500</v>
      </c>
      <c r="D20" s="54" t="s">
        <v>10</v>
      </c>
      <c r="E20" s="57">
        <v>0</v>
      </c>
      <c r="F20" s="57">
        <v>0</v>
      </c>
      <c r="G20" s="57">
        <v>0</v>
      </c>
      <c r="H20" s="57">
        <v>0</v>
      </c>
      <c r="I20" s="57">
        <v>0</v>
      </c>
      <c r="J20" s="44"/>
    </row>
    <row r="21" spans="2:10" ht="15" thickBot="1" x14ac:dyDescent="0.35">
      <c r="B21" s="48" t="s">
        <v>40</v>
      </c>
      <c r="C21" s="143"/>
      <c r="D21" s="56"/>
      <c r="E21" s="59"/>
      <c r="F21" s="59"/>
      <c r="G21" s="59"/>
      <c r="H21" s="59"/>
      <c r="I21" s="59"/>
      <c r="J21" s="49"/>
    </row>
    <row r="22" spans="2:10" ht="15" thickBot="1" x14ac:dyDescent="0.35">
      <c r="B22" s="289" t="s">
        <v>41</v>
      </c>
      <c r="C22" s="60">
        <v>4</v>
      </c>
      <c r="D22" s="54" t="s">
        <v>46</v>
      </c>
      <c r="E22" s="57">
        <v>0</v>
      </c>
      <c r="F22" s="57">
        <v>0</v>
      </c>
      <c r="G22" s="57">
        <v>0</v>
      </c>
      <c r="H22" s="57">
        <v>0</v>
      </c>
      <c r="I22" s="57">
        <v>0</v>
      </c>
      <c r="J22" s="44"/>
    </row>
    <row r="23" spans="2:10" ht="15" thickBot="1" x14ac:dyDescent="0.35">
      <c r="B23" s="289" t="s">
        <v>42</v>
      </c>
      <c r="C23" s="60">
        <v>2</v>
      </c>
      <c r="D23" s="54" t="s">
        <v>46</v>
      </c>
      <c r="E23" s="57">
        <v>0</v>
      </c>
      <c r="F23" s="57">
        <v>0</v>
      </c>
      <c r="G23" s="57">
        <v>0</v>
      </c>
      <c r="H23" s="57">
        <v>0</v>
      </c>
      <c r="I23" s="57">
        <v>0</v>
      </c>
      <c r="J23" s="50"/>
    </row>
    <row r="24" spans="2:10" ht="15" thickBot="1" x14ac:dyDescent="0.35">
      <c r="B24" s="319" t="s">
        <v>43</v>
      </c>
      <c r="C24" s="320"/>
      <c r="D24" s="320"/>
      <c r="E24" s="320"/>
      <c r="F24" s="320"/>
      <c r="G24" s="320"/>
      <c r="H24" s="320"/>
      <c r="I24" s="321"/>
      <c r="J24" s="51"/>
    </row>
    <row r="25" spans="2:10" x14ac:dyDescent="0.3">
      <c r="B25" s="52"/>
      <c r="C25"/>
      <c r="D25"/>
      <c r="E25"/>
      <c r="F25"/>
      <c r="G25"/>
      <c r="H25"/>
      <c r="I25"/>
      <c r="J25"/>
    </row>
    <row r="26" spans="2:10" ht="15" thickBot="1" x14ac:dyDescent="0.35">
      <c r="B26" s="9"/>
      <c r="C26" s="10"/>
      <c r="D26" s="10"/>
      <c r="E26" s="10"/>
      <c r="F26" s="11"/>
      <c r="G26" s="11"/>
      <c r="H26" s="11"/>
      <c r="I26" s="11"/>
      <c r="J26" s="11"/>
    </row>
    <row r="27" spans="2:10" x14ac:dyDescent="0.3">
      <c r="B27" s="280" t="s">
        <v>5</v>
      </c>
      <c r="C27" s="281"/>
      <c r="D27" s="281"/>
      <c r="E27" s="281"/>
      <c r="F27" s="281"/>
      <c r="G27" s="281"/>
      <c r="H27" s="282"/>
      <c r="I27" s="3"/>
      <c r="J27" s="3"/>
    </row>
    <row r="28" spans="2:10" s="13" customFormat="1" ht="13.8" x14ac:dyDescent="0.25">
      <c r="B28" s="290" t="s">
        <v>6</v>
      </c>
      <c r="C28" s="291"/>
      <c r="D28" s="291"/>
      <c r="E28" s="291"/>
      <c r="F28" s="291"/>
      <c r="G28" s="291"/>
      <c r="H28" s="292"/>
      <c r="I28" s="12"/>
      <c r="J28" s="12"/>
    </row>
    <row r="29" spans="2:10" x14ac:dyDescent="0.3">
      <c r="B29" s="325" t="s">
        <v>47</v>
      </c>
      <c r="C29" s="326"/>
      <c r="D29" s="326"/>
      <c r="E29" s="326"/>
      <c r="F29" s="326"/>
      <c r="G29" s="326"/>
      <c r="H29" s="283"/>
      <c r="I29" s="6"/>
      <c r="J29" s="6"/>
    </row>
    <row r="30" spans="2:10" ht="28.5" customHeight="1" x14ac:dyDescent="0.3">
      <c r="B30" s="309" t="s">
        <v>61</v>
      </c>
      <c r="C30" s="310"/>
      <c r="D30" s="310"/>
      <c r="E30" s="310"/>
      <c r="F30" s="310"/>
      <c r="G30" s="310"/>
      <c r="H30" s="311"/>
      <c r="I30" s="36"/>
      <c r="J30" s="17"/>
    </row>
    <row r="31" spans="2:10" ht="21" customHeight="1" x14ac:dyDescent="0.3">
      <c r="B31" s="327" t="s">
        <v>48</v>
      </c>
      <c r="C31" s="328"/>
      <c r="D31" s="328"/>
      <c r="E31" s="328"/>
      <c r="F31" s="328"/>
      <c r="G31" s="328"/>
      <c r="H31" s="329"/>
      <c r="I31" s="6"/>
      <c r="J31" s="6"/>
    </row>
    <row r="32" spans="2:10" ht="84.75" customHeight="1" x14ac:dyDescent="0.3">
      <c r="B32" s="312" t="s">
        <v>49</v>
      </c>
      <c r="C32" s="313"/>
      <c r="D32" s="313"/>
      <c r="E32" s="313"/>
      <c r="F32" s="313"/>
      <c r="G32" s="313"/>
      <c r="H32" s="314"/>
      <c r="I32" s="6"/>
      <c r="J32" s="5"/>
    </row>
    <row r="33" spans="2:10" s="14" customFormat="1" ht="21" customHeight="1" x14ac:dyDescent="0.25">
      <c r="B33" s="290" t="s">
        <v>7</v>
      </c>
      <c r="C33" s="291"/>
      <c r="D33" s="291"/>
      <c r="E33" s="291"/>
      <c r="F33" s="291"/>
      <c r="G33" s="291"/>
      <c r="H33" s="292"/>
      <c r="I33" s="6"/>
      <c r="J33" s="6"/>
    </row>
    <row r="34" spans="2:10" x14ac:dyDescent="0.3">
      <c r="B34" s="293" t="s">
        <v>50</v>
      </c>
      <c r="C34" s="294"/>
      <c r="D34" s="294"/>
      <c r="E34" s="294"/>
      <c r="F34" s="294"/>
      <c r="G34" s="294"/>
      <c r="H34" s="295"/>
      <c r="I34" s="37"/>
      <c r="J34" s="8"/>
    </row>
    <row r="35" spans="2:10" ht="36" customHeight="1" x14ac:dyDescent="0.3">
      <c r="B35" s="296" t="s">
        <v>51</v>
      </c>
      <c r="C35" s="297"/>
      <c r="D35" s="297"/>
      <c r="E35" s="297"/>
      <c r="F35" s="297"/>
      <c r="G35" s="297"/>
      <c r="H35" s="298"/>
      <c r="I35" s="6"/>
      <c r="J35" s="6"/>
    </row>
    <row r="36" spans="2:10" ht="36.75" customHeight="1" thickBot="1" x14ac:dyDescent="0.35">
      <c r="B36" s="299" t="s">
        <v>52</v>
      </c>
      <c r="C36" s="300"/>
      <c r="D36" s="300"/>
      <c r="E36" s="300"/>
      <c r="F36" s="300"/>
      <c r="G36" s="300"/>
      <c r="H36" s="301"/>
      <c r="I36" s="36"/>
      <c r="J36" s="16"/>
    </row>
    <row r="37" spans="2:10" x14ac:dyDescent="0.3">
      <c r="B37" s="302"/>
      <c r="C37" s="302"/>
      <c r="D37" s="302"/>
      <c r="E37" s="302"/>
      <c r="F37" s="302"/>
      <c r="G37" s="302"/>
      <c r="H37" s="302"/>
      <c r="I37" s="15"/>
      <c r="J37" s="15"/>
    </row>
  </sheetData>
  <mergeCells count="25">
    <mergeCell ref="B30:H30"/>
    <mergeCell ref="B32:H32"/>
    <mergeCell ref="B9:B10"/>
    <mergeCell ref="C9:C10"/>
    <mergeCell ref="E9:E10"/>
    <mergeCell ref="F9:F10"/>
    <mergeCell ref="G9:G10"/>
    <mergeCell ref="H9:H10"/>
    <mergeCell ref="B24:I24"/>
    <mergeCell ref="B11:J11"/>
    <mergeCell ref="B28:H28"/>
    <mergeCell ref="B29:G29"/>
    <mergeCell ref="B31:H31"/>
    <mergeCell ref="B18:J18"/>
    <mergeCell ref="D9:D10"/>
    <mergeCell ref="C2:F2"/>
    <mergeCell ref="C3:F3"/>
    <mergeCell ref="B6:H6"/>
    <mergeCell ref="I9:I10"/>
    <mergeCell ref="D4:F4"/>
    <mergeCell ref="B33:H33"/>
    <mergeCell ref="B34:H34"/>
    <mergeCell ref="B35:H35"/>
    <mergeCell ref="B36:H36"/>
    <mergeCell ref="B37:H37"/>
  </mergeCells>
  <printOptions gridLines="1"/>
  <pageMargins left="0.70866141732283472" right="0.70866141732283472" top="0.74803149606299213" bottom="0.74803149606299213" header="0.31496062992125984" footer="0.31496062992125984"/>
  <pageSetup scale="65" orientation="landscape" verticalDpi="4294967295" r:id="rId1"/>
  <headerFooter>
    <oddHeader>&amp;R&amp;"Calibri"&amp;10&amp;K000000 Protected A / Protégé A&amp;1#_x000D_</oddHead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9DA71-DC31-4171-BD48-32B994282A38}">
  <sheetPr>
    <pageSetUpPr fitToPage="1"/>
  </sheetPr>
  <dimension ref="A1:K240"/>
  <sheetViews>
    <sheetView tabSelected="1" topLeftCell="B1" zoomScaleNormal="100" workbookViewId="0">
      <pane ySplit="6" topLeftCell="A13" activePane="bottomLeft" state="frozen"/>
      <selection activeCell="B1" sqref="B1"/>
      <selection pane="bottomLeft" activeCell="F13" sqref="F13"/>
    </sheetView>
  </sheetViews>
  <sheetFormatPr defaultColWidth="0" defaultRowHeight="14.4" x14ac:dyDescent="0.3"/>
  <cols>
    <col min="1" max="1" width="0" style="20" hidden="1" customWidth="1"/>
    <col min="2" max="2" width="50.33203125" style="20" customWidth="1"/>
    <col min="3" max="3" width="13.6640625" style="35" customWidth="1"/>
    <col min="4" max="4" width="14.33203125" style="35" customWidth="1"/>
    <col min="5" max="5" width="11.33203125" style="20" customWidth="1"/>
    <col min="6" max="7" width="32.44140625" style="20" customWidth="1"/>
    <col min="8" max="8" width="31.6640625" style="32" customWidth="1"/>
    <col min="9" max="9" width="7.44140625" style="20" customWidth="1"/>
    <col min="10" max="16384" width="9.33203125" style="20" hidden="1"/>
  </cols>
  <sheetData>
    <row r="1" spans="1:9" x14ac:dyDescent="0.3">
      <c r="B1" s="18"/>
      <c r="C1" s="33"/>
      <c r="D1" s="33"/>
      <c r="E1" s="18"/>
      <c r="F1" s="18"/>
      <c r="G1" s="18"/>
      <c r="H1" s="19"/>
      <c r="I1" s="18"/>
    </row>
    <row r="2" spans="1:9" ht="15" customHeight="1" x14ac:dyDescent="0.3">
      <c r="B2" s="21" t="s">
        <v>16</v>
      </c>
      <c r="C2" s="34"/>
      <c r="D2" s="34"/>
      <c r="E2" s="22"/>
      <c r="F2" s="22"/>
      <c r="G2" s="22"/>
      <c r="H2" s="22"/>
      <c r="I2" s="22"/>
    </row>
    <row r="3" spans="1:9" ht="15" customHeight="1" x14ac:dyDescent="0.3">
      <c r="B3" s="23"/>
      <c r="C3" s="34"/>
      <c r="D3" s="34"/>
      <c r="E3" s="22"/>
      <c r="F3" s="22"/>
      <c r="G3" s="22"/>
      <c r="H3" s="22"/>
      <c r="I3" s="22"/>
    </row>
    <row r="4" spans="1:9" s="29" customFormat="1" ht="16.5" customHeight="1" x14ac:dyDescent="0.3">
      <c r="B4" s="24" t="s">
        <v>8</v>
      </c>
      <c r="C4" s="25" t="s">
        <v>9</v>
      </c>
      <c r="D4" s="26">
        <v>20</v>
      </c>
      <c r="E4" s="27" t="s">
        <v>10</v>
      </c>
      <c r="F4" s="28"/>
      <c r="G4" s="28"/>
      <c r="H4" s="28"/>
      <c r="I4" s="28"/>
    </row>
    <row r="5" spans="1:9" x14ac:dyDescent="0.3">
      <c r="B5" s="18"/>
      <c r="C5" s="33"/>
      <c r="D5" s="33"/>
      <c r="E5" s="18"/>
      <c r="F5" s="18"/>
      <c r="G5" s="18"/>
      <c r="H5" s="19"/>
      <c r="I5" s="18"/>
    </row>
    <row r="6" spans="1:9" ht="21.6" customHeight="1" thickBot="1" x14ac:dyDescent="0.35">
      <c r="B6" s="164" t="s">
        <v>27</v>
      </c>
      <c r="C6" s="165" t="s">
        <v>28</v>
      </c>
      <c r="D6" s="165" t="s">
        <v>44</v>
      </c>
      <c r="E6" s="165" t="s">
        <v>58</v>
      </c>
      <c r="F6" s="166" t="s">
        <v>11</v>
      </c>
      <c r="G6" s="165" t="s">
        <v>12</v>
      </c>
      <c r="H6" s="167" t="s">
        <v>13</v>
      </c>
      <c r="I6" s="163"/>
    </row>
    <row r="7" spans="1:9" x14ac:dyDescent="0.3">
      <c r="A7" s="98"/>
      <c r="B7" s="64" t="s">
        <v>53</v>
      </c>
      <c r="C7" s="63"/>
      <c r="D7" s="63"/>
      <c r="E7" s="266"/>
      <c r="F7" s="118"/>
      <c r="G7" s="65"/>
      <c r="H7" s="134"/>
      <c r="I7" s="82"/>
    </row>
    <row r="8" spans="1:9" x14ac:dyDescent="0.3">
      <c r="A8" s="99"/>
      <c r="B8" s="154" t="s">
        <v>66</v>
      </c>
      <c r="C8" s="155"/>
      <c r="D8" s="155"/>
      <c r="E8" s="267"/>
      <c r="F8" s="156"/>
      <c r="G8" s="157"/>
      <c r="H8" s="158"/>
      <c r="I8" s="82"/>
    </row>
    <row r="9" spans="1:9" ht="24" x14ac:dyDescent="0.3">
      <c r="A9" s="99"/>
      <c r="B9" s="105" t="str">
        <f>Financial_Submission!B12</f>
        <v>Standard Pallets up to and including 64 cu ft at 48” x 40” x 48” (L x W x H) </v>
      </c>
      <c r="C9" s="66">
        <f>Financial_Submission!$C$12</f>
        <v>55</v>
      </c>
      <c r="D9" s="67" t="s">
        <v>45</v>
      </c>
      <c r="E9" s="268" t="s">
        <v>59</v>
      </c>
      <c r="F9" s="116">
        <v>12</v>
      </c>
      <c r="G9" s="68">
        <v>15</v>
      </c>
      <c r="H9" s="129">
        <v>20</v>
      </c>
      <c r="I9" s="82"/>
    </row>
    <row r="10" spans="1:9" ht="24" x14ac:dyDescent="0.3">
      <c r="A10" s="99"/>
      <c r="B10" s="105" t="str">
        <f>Financial_Submission!B13</f>
        <v>Large Pallets from 65 cu ft up to and including 96 cu ft at 48” x 40” x 63” (L x W x H) </v>
      </c>
      <c r="C10" s="66">
        <f>Financial_Submission!$C$13</f>
        <v>35</v>
      </c>
      <c r="D10" s="67" t="s">
        <v>45</v>
      </c>
      <c r="E10" s="268" t="s">
        <v>59</v>
      </c>
      <c r="F10" s="116">
        <v>18</v>
      </c>
      <c r="G10" s="68">
        <v>21</v>
      </c>
      <c r="H10" s="129">
        <v>26</v>
      </c>
      <c r="I10" s="82"/>
    </row>
    <row r="11" spans="1:9" ht="24" x14ac:dyDescent="0.3">
      <c r="A11" s="99"/>
      <c r="B11" s="105" t="str">
        <f>Financial_Submission!B14</f>
        <v>Oversized Pallets from 97 cu ft up to and including 128 cu ft at 48” x 45” x 87” (L x W x H) </v>
      </c>
      <c r="C11" s="66">
        <f>Financial_Submission!$C$14</f>
        <v>20</v>
      </c>
      <c r="D11" s="67" t="s">
        <v>45</v>
      </c>
      <c r="E11" s="268" t="s">
        <v>59</v>
      </c>
      <c r="F11" s="116">
        <v>22</v>
      </c>
      <c r="G11" s="68">
        <v>25</v>
      </c>
      <c r="H11" s="129">
        <v>30</v>
      </c>
      <c r="I11" s="82"/>
    </row>
    <row r="12" spans="1:9" ht="24" x14ac:dyDescent="0.3">
      <c r="A12" s="99"/>
      <c r="B12" s="105" t="str">
        <f>Financial_Submission!B15</f>
        <v>Oversized Pallets from 129 cu ft up to 192 cu ft at 48” x 45” x 87” (L x W x H) </v>
      </c>
      <c r="C12" s="66">
        <f>Financial_Submission!$C$15</f>
        <v>1</v>
      </c>
      <c r="D12" s="67" t="s">
        <v>45</v>
      </c>
      <c r="E12" s="268" t="s">
        <v>59</v>
      </c>
      <c r="F12" s="116">
        <v>25</v>
      </c>
      <c r="G12" s="68">
        <v>28</v>
      </c>
      <c r="H12" s="129">
        <v>33</v>
      </c>
      <c r="I12" s="82"/>
    </row>
    <row r="13" spans="1:9" ht="24" x14ac:dyDescent="0.3">
      <c r="A13" s="99"/>
      <c r="B13" s="105" t="str">
        <f>Financial_Submission!B16</f>
        <v>Unpalletted Items</v>
      </c>
      <c r="C13" s="77">
        <f>Financial_Submission!$C$16</f>
        <v>5</v>
      </c>
      <c r="D13" s="78" t="s">
        <v>76</v>
      </c>
      <c r="E13" s="269" t="s">
        <v>77</v>
      </c>
      <c r="F13" s="117">
        <v>5</v>
      </c>
      <c r="G13" s="79">
        <v>8</v>
      </c>
      <c r="H13" s="130">
        <v>10</v>
      </c>
      <c r="I13" s="82"/>
    </row>
    <row r="14" spans="1:9" x14ac:dyDescent="0.3">
      <c r="A14" s="99"/>
      <c r="B14" s="154" t="s">
        <v>37</v>
      </c>
      <c r="C14" s="159"/>
      <c r="D14" s="159"/>
      <c r="E14" s="270"/>
      <c r="F14" s="161"/>
      <c r="G14" s="160"/>
      <c r="H14" s="162"/>
      <c r="I14" s="82"/>
    </row>
    <row r="15" spans="1:9" ht="22.8" x14ac:dyDescent="0.3">
      <c r="A15" s="99"/>
      <c r="B15" s="105" t="s">
        <v>38</v>
      </c>
      <c r="C15" s="69">
        <f>Financial_Submission!$C$19</f>
        <v>40</v>
      </c>
      <c r="D15" s="69" t="s">
        <v>46</v>
      </c>
      <c r="E15" s="270" t="s">
        <v>60</v>
      </c>
      <c r="F15" s="116">
        <v>40</v>
      </c>
      <c r="G15" s="68">
        <v>50</v>
      </c>
      <c r="H15" s="129">
        <v>30</v>
      </c>
      <c r="I15" s="82"/>
    </row>
    <row r="16" spans="1:9" x14ac:dyDescent="0.3">
      <c r="A16" s="99"/>
      <c r="B16" s="103" t="s">
        <v>39</v>
      </c>
      <c r="C16" s="145">
        <f>Financial_Submission!$C$20</f>
        <v>2500</v>
      </c>
      <c r="D16" s="69" t="s">
        <v>10</v>
      </c>
      <c r="E16" s="270" t="s">
        <v>10</v>
      </c>
      <c r="F16" s="119">
        <v>4.4999999999999998E-2</v>
      </c>
      <c r="G16" s="71">
        <v>0.04</v>
      </c>
      <c r="H16" s="135">
        <v>0.05</v>
      </c>
      <c r="I16" s="82"/>
    </row>
    <row r="17" spans="1:9" x14ac:dyDescent="0.3">
      <c r="A17" s="99"/>
      <c r="B17" s="154" t="s">
        <v>40</v>
      </c>
      <c r="C17" s="155"/>
      <c r="D17" s="155"/>
      <c r="E17" s="271"/>
      <c r="F17" s="156"/>
      <c r="G17" s="157"/>
      <c r="H17" s="158"/>
      <c r="I17" s="82"/>
    </row>
    <row r="18" spans="1:9" x14ac:dyDescent="0.3">
      <c r="A18" s="99"/>
      <c r="B18" s="103" t="s">
        <v>64</v>
      </c>
      <c r="C18" s="69">
        <f>Financial_Submission!$C$22</f>
        <v>4</v>
      </c>
      <c r="D18" s="69" t="s">
        <v>46</v>
      </c>
      <c r="E18" s="270" t="s">
        <v>60</v>
      </c>
      <c r="F18" s="116">
        <v>80</v>
      </c>
      <c r="G18" s="68">
        <v>100</v>
      </c>
      <c r="H18" s="129">
        <v>30</v>
      </c>
      <c r="I18" s="82"/>
    </row>
    <row r="19" spans="1:9" x14ac:dyDescent="0.3">
      <c r="A19" s="99"/>
      <c r="B19" s="103" t="s">
        <v>65</v>
      </c>
      <c r="C19" s="69">
        <f>Financial_Submission!$C$23</f>
        <v>2</v>
      </c>
      <c r="D19" s="69" t="s">
        <v>46</v>
      </c>
      <c r="E19" s="270" t="s">
        <v>60</v>
      </c>
      <c r="F19" s="116">
        <v>80</v>
      </c>
      <c r="G19" s="68">
        <v>90</v>
      </c>
      <c r="H19" s="129">
        <v>20</v>
      </c>
      <c r="I19" s="82"/>
    </row>
    <row r="20" spans="1:9" ht="15" thickBot="1" x14ac:dyDescent="0.35">
      <c r="A20" s="100"/>
      <c r="B20" s="136"/>
      <c r="C20" s="101"/>
      <c r="D20" s="101"/>
      <c r="E20" s="272"/>
      <c r="F20" s="120"/>
      <c r="G20" s="102"/>
      <c r="H20" s="137"/>
      <c r="I20" s="82"/>
    </row>
    <row r="21" spans="1:9" x14ac:dyDescent="0.3">
      <c r="B21" s="108" t="s">
        <v>54</v>
      </c>
      <c r="C21" s="109"/>
      <c r="D21" s="109"/>
      <c r="E21" s="273"/>
      <c r="F21" s="121"/>
      <c r="G21" s="110"/>
      <c r="H21" s="133"/>
      <c r="I21" s="82"/>
    </row>
    <row r="22" spans="1:9" x14ac:dyDescent="0.3">
      <c r="B22" s="154" t="s">
        <v>66</v>
      </c>
      <c r="C22" s="155"/>
      <c r="D22" s="155"/>
      <c r="E22" s="271"/>
      <c r="F22" s="156"/>
      <c r="G22" s="157"/>
      <c r="H22" s="158"/>
      <c r="I22" s="82"/>
    </row>
    <row r="23" spans="1:9" ht="24" x14ac:dyDescent="0.3">
      <c r="B23" s="105" t="str">
        <f>B9</f>
        <v>Standard Pallets up to and including 64 cu ft at 48” x 40” x 48” (L x W x H) </v>
      </c>
      <c r="C23" s="66">
        <f>Financial_Submission!$C$12</f>
        <v>55</v>
      </c>
      <c r="D23" s="67" t="s">
        <v>45</v>
      </c>
      <c r="E23" s="268" t="s">
        <v>59</v>
      </c>
      <c r="F23" s="116">
        <f>F9*1.02</f>
        <v>12.24</v>
      </c>
      <c r="G23" s="68">
        <f t="shared" ref="G23:H23" si="0">G9*1.02</f>
        <v>15.3</v>
      </c>
      <c r="H23" s="129">
        <f t="shared" si="0"/>
        <v>20.399999999999999</v>
      </c>
      <c r="I23" s="82"/>
    </row>
    <row r="24" spans="1:9" ht="24" x14ac:dyDescent="0.3">
      <c r="B24" s="105" t="str">
        <f>B10</f>
        <v>Large Pallets from 65 cu ft up to and including 96 cu ft at 48” x 40” x 63” (L x W x H) </v>
      </c>
      <c r="C24" s="66">
        <f>Financial_Submission!$C$13</f>
        <v>35</v>
      </c>
      <c r="D24" s="67" t="s">
        <v>45</v>
      </c>
      <c r="E24" s="268" t="s">
        <v>59</v>
      </c>
      <c r="F24" s="116">
        <f>F10*1.02</f>
        <v>18.36</v>
      </c>
      <c r="G24" s="68">
        <f t="shared" ref="G24:H27" si="1">G10*1.02</f>
        <v>21.42</v>
      </c>
      <c r="H24" s="129">
        <f t="shared" si="1"/>
        <v>26.52</v>
      </c>
      <c r="I24" s="82"/>
    </row>
    <row r="25" spans="1:9" ht="24" x14ac:dyDescent="0.3">
      <c r="B25" s="105" t="str">
        <f>B11</f>
        <v>Oversized Pallets from 97 cu ft up to and including 128 cu ft at 48” x 45” x 87” (L x W x H) </v>
      </c>
      <c r="C25" s="66">
        <f>Financial_Submission!$C$14</f>
        <v>20</v>
      </c>
      <c r="D25" s="67" t="s">
        <v>45</v>
      </c>
      <c r="E25" s="268" t="s">
        <v>59</v>
      </c>
      <c r="F25" s="116">
        <f>F11*1.02</f>
        <v>22.44</v>
      </c>
      <c r="G25" s="68">
        <f t="shared" si="1"/>
        <v>25.5</v>
      </c>
      <c r="H25" s="129">
        <f t="shared" si="1"/>
        <v>30.6</v>
      </c>
      <c r="I25" s="82"/>
    </row>
    <row r="26" spans="1:9" ht="24" x14ac:dyDescent="0.3">
      <c r="B26" s="105" t="str">
        <f>B12</f>
        <v>Oversized Pallets from 129 cu ft up to 192 cu ft at 48” x 45” x 87” (L x W x H) </v>
      </c>
      <c r="C26" s="66">
        <f>Financial_Submission!$C$15</f>
        <v>1</v>
      </c>
      <c r="D26" s="67" t="s">
        <v>45</v>
      </c>
      <c r="E26" s="268" t="s">
        <v>59</v>
      </c>
      <c r="F26" s="116">
        <f>F12*1.02</f>
        <v>25.5</v>
      </c>
      <c r="G26" s="68">
        <f t="shared" si="1"/>
        <v>28.560000000000002</v>
      </c>
      <c r="H26" s="129">
        <f t="shared" si="1"/>
        <v>33.660000000000004</v>
      </c>
      <c r="I26" s="82"/>
    </row>
    <row r="27" spans="1:9" ht="24" x14ac:dyDescent="0.3">
      <c r="B27" s="105" t="str">
        <f>B13</f>
        <v>Unpalletted Items</v>
      </c>
      <c r="C27" s="77">
        <f>Financial_Submission!$C$16</f>
        <v>5</v>
      </c>
      <c r="D27" s="78" t="s">
        <v>76</v>
      </c>
      <c r="E27" s="269" t="s">
        <v>77</v>
      </c>
      <c r="F27" s="117">
        <f>F13*1.02</f>
        <v>5.0999999999999996</v>
      </c>
      <c r="G27" s="79">
        <f t="shared" si="1"/>
        <v>8.16</v>
      </c>
      <c r="H27" s="130">
        <f t="shared" si="1"/>
        <v>10.199999999999999</v>
      </c>
      <c r="I27" s="82"/>
    </row>
    <row r="28" spans="1:9" x14ac:dyDescent="0.3">
      <c r="B28" s="154" t="s">
        <v>37</v>
      </c>
      <c r="C28" s="155"/>
      <c r="D28" s="155"/>
      <c r="E28" s="271"/>
      <c r="F28" s="156"/>
      <c r="G28" s="157"/>
      <c r="H28" s="158"/>
      <c r="I28" s="82"/>
    </row>
    <row r="29" spans="1:9" ht="22.8" x14ac:dyDescent="0.3">
      <c r="B29" s="105" t="s">
        <v>38</v>
      </c>
      <c r="C29" s="69">
        <f>Financial_Submission!$C$19</f>
        <v>40</v>
      </c>
      <c r="D29" s="69" t="s">
        <v>46</v>
      </c>
      <c r="E29" s="270" t="s">
        <v>60</v>
      </c>
      <c r="F29" s="116">
        <f>F15*1.02</f>
        <v>40.799999999999997</v>
      </c>
      <c r="G29" s="68">
        <f t="shared" ref="G29:H29" si="2">G15*1.02</f>
        <v>51</v>
      </c>
      <c r="H29" s="129">
        <f t="shared" si="2"/>
        <v>30.6</v>
      </c>
      <c r="I29" s="82"/>
    </row>
    <row r="30" spans="1:9" x14ac:dyDescent="0.3">
      <c r="B30" s="104" t="s">
        <v>39</v>
      </c>
      <c r="C30" s="145">
        <f>Financial_Submission!$C$20</f>
        <v>2500</v>
      </c>
      <c r="D30" s="80" t="s">
        <v>10</v>
      </c>
      <c r="E30" s="274" t="s">
        <v>10</v>
      </c>
      <c r="F30" s="122">
        <f>F16</f>
        <v>4.4999999999999998E-2</v>
      </c>
      <c r="G30" s="107">
        <f t="shared" ref="G30:H30" si="3">G16</f>
        <v>0.04</v>
      </c>
      <c r="H30" s="131">
        <f t="shared" si="3"/>
        <v>0.05</v>
      </c>
      <c r="I30" s="82"/>
    </row>
    <row r="31" spans="1:9" x14ac:dyDescent="0.3">
      <c r="B31" s="154" t="s">
        <v>40</v>
      </c>
      <c r="C31" s="155"/>
      <c r="D31" s="155"/>
      <c r="E31" s="271"/>
      <c r="F31" s="156"/>
      <c r="G31" s="157"/>
      <c r="H31" s="158"/>
      <c r="I31" s="82"/>
    </row>
    <row r="32" spans="1:9" x14ac:dyDescent="0.3">
      <c r="B32" s="103" t="s">
        <v>64</v>
      </c>
      <c r="C32" s="69">
        <f>Financial_Submission!$C$22</f>
        <v>4</v>
      </c>
      <c r="D32" s="69" t="s">
        <v>46</v>
      </c>
      <c r="E32" s="270" t="s">
        <v>60</v>
      </c>
      <c r="F32" s="116">
        <f t="shared" ref="F32:H33" si="4">F18*1.02</f>
        <v>81.599999999999994</v>
      </c>
      <c r="G32" s="68">
        <f t="shared" si="4"/>
        <v>102</v>
      </c>
      <c r="H32" s="129">
        <f t="shared" si="4"/>
        <v>30.6</v>
      </c>
      <c r="I32" s="82"/>
    </row>
    <row r="33" spans="2:9" x14ac:dyDescent="0.3">
      <c r="B33" s="103" t="s">
        <v>65</v>
      </c>
      <c r="C33" s="69">
        <f>Financial_Submission!$C$23</f>
        <v>2</v>
      </c>
      <c r="D33" s="69" t="s">
        <v>46</v>
      </c>
      <c r="E33" s="270" t="s">
        <v>60</v>
      </c>
      <c r="F33" s="116">
        <f t="shared" si="4"/>
        <v>81.599999999999994</v>
      </c>
      <c r="G33" s="68">
        <f t="shared" si="4"/>
        <v>91.8</v>
      </c>
      <c r="H33" s="129">
        <f t="shared" si="4"/>
        <v>20.399999999999999</v>
      </c>
      <c r="I33" s="82"/>
    </row>
    <row r="34" spans="2:9" ht="16.5" customHeight="1" thickBot="1" x14ac:dyDescent="0.35">
      <c r="B34" s="111"/>
      <c r="C34" s="112"/>
      <c r="D34" s="112"/>
      <c r="E34" s="272"/>
      <c r="F34" s="123"/>
      <c r="G34" s="113"/>
      <c r="H34" s="132"/>
      <c r="I34" s="82"/>
    </row>
    <row r="35" spans="2:9" x14ac:dyDescent="0.3">
      <c r="B35" s="108" t="s">
        <v>55</v>
      </c>
      <c r="C35" s="109"/>
      <c r="D35" s="109"/>
      <c r="E35" s="273"/>
      <c r="F35" s="115"/>
      <c r="G35" s="72"/>
      <c r="H35" s="128"/>
      <c r="I35" s="82"/>
    </row>
    <row r="36" spans="2:9" x14ac:dyDescent="0.3">
      <c r="B36" s="154" t="s">
        <v>66</v>
      </c>
      <c r="C36" s="155"/>
      <c r="D36" s="155"/>
      <c r="E36" s="271"/>
      <c r="F36" s="156"/>
      <c r="G36" s="157"/>
      <c r="H36" s="158"/>
      <c r="I36" s="82"/>
    </row>
    <row r="37" spans="2:9" ht="24" x14ac:dyDescent="0.3">
      <c r="B37" s="105" t="str">
        <f>B23</f>
        <v>Standard Pallets up to and including 64 cu ft at 48” x 40” x 48” (L x W x H) </v>
      </c>
      <c r="C37" s="66">
        <f>Financial_Submission!$C$12</f>
        <v>55</v>
      </c>
      <c r="D37" s="67" t="s">
        <v>45</v>
      </c>
      <c r="E37" s="268" t="s">
        <v>59</v>
      </c>
      <c r="F37" s="116">
        <f>F23*1.02</f>
        <v>12.4848</v>
      </c>
      <c r="G37" s="68">
        <f t="shared" ref="G37:H37" si="5">G23*1.02</f>
        <v>15.606000000000002</v>
      </c>
      <c r="H37" s="129">
        <f t="shared" si="5"/>
        <v>20.808</v>
      </c>
      <c r="I37" s="82"/>
    </row>
    <row r="38" spans="2:9" ht="24" x14ac:dyDescent="0.3">
      <c r="B38" s="105" t="str">
        <f>B24</f>
        <v>Large Pallets from 65 cu ft up to and including 96 cu ft at 48” x 40” x 63” (L x W x H) </v>
      </c>
      <c r="C38" s="66">
        <f>Financial_Submission!$C$13</f>
        <v>35</v>
      </c>
      <c r="D38" s="67" t="s">
        <v>45</v>
      </c>
      <c r="E38" s="268" t="s">
        <v>59</v>
      </c>
      <c r="F38" s="116">
        <f t="shared" ref="F38:H38" si="6">F24*1.02</f>
        <v>18.7272</v>
      </c>
      <c r="G38" s="68">
        <f t="shared" si="6"/>
        <v>21.848400000000002</v>
      </c>
      <c r="H38" s="129">
        <f t="shared" si="6"/>
        <v>27.0504</v>
      </c>
      <c r="I38" s="82"/>
    </row>
    <row r="39" spans="2:9" ht="24" x14ac:dyDescent="0.3">
      <c r="B39" s="105" t="str">
        <f>B25</f>
        <v>Oversized Pallets from 97 cu ft up to and including 128 cu ft at 48” x 45” x 87” (L x W x H) </v>
      </c>
      <c r="C39" s="66">
        <f>Financial_Submission!$C$14</f>
        <v>20</v>
      </c>
      <c r="D39" s="67" t="s">
        <v>45</v>
      </c>
      <c r="E39" s="268" t="s">
        <v>59</v>
      </c>
      <c r="F39" s="116">
        <f t="shared" ref="F39:H41" si="7">F25*1.02</f>
        <v>22.888800000000003</v>
      </c>
      <c r="G39" s="68">
        <f t="shared" si="7"/>
        <v>26.01</v>
      </c>
      <c r="H39" s="129">
        <f t="shared" si="7"/>
        <v>31.212000000000003</v>
      </c>
      <c r="I39" s="82"/>
    </row>
    <row r="40" spans="2:9" ht="24" x14ac:dyDescent="0.3">
      <c r="B40" s="105" t="str">
        <f>B26</f>
        <v>Oversized Pallets from 129 cu ft up to 192 cu ft at 48” x 45” x 87” (L x W x H) </v>
      </c>
      <c r="C40" s="66">
        <f>Financial_Submission!$C$15</f>
        <v>1</v>
      </c>
      <c r="D40" s="67" t="s">
        <v>45</v>
      </c>
      <c r="E40" s="268" t="s">
        <v>59</v>
      </c>
      <c r="F40" s="116">
        <f t="shared" ref="F40:H40" si="8">F26*1.02</f>
        <v>26.01</v>
      </c>
      <c r="G40" s="68">
        <f t="shared" si="8"/>
        <v>29.131200000000003</v>
      </c>
      <c r="H40" s="129">
        <f t="shared" si="8"/>
        <v>34.333200000000005</v>
      </c>
      <c r="I40" s="82"/>
    </row>
    <row r="41" spans="2:9" ht="24" x14ac:dyDescent="0.3">
      <c r="B41" s="105" t="str">
        <f>B27</f>
        <v>Unpalletted Items</v>
      </c>
      <c r="C41" s="66">
        <f>Financial_Submission!$C$16</f>
        <v>5</v>
      </c>
      <c r="D41" s="78" t="s">
        <v>76</v>
      </c>
      <c r="E41" s="269" t="s">
        <v>77</v>
      </c>
      <c r="F41" s="116">
        <f t="shared" si="7"/>
        <v>5.202</v>
      </c>
      <c r="G41" s="68">
        <f t="shared" si="7"/>
        <v>8.3231999999999999</v>
      </c>
      <c r="H41" s="129">
        <f t="shared" si="7"/>
        <v>10.404</v>
      </c>
      <c r="I41" s="82"/>
    </row>
    <row r="42" spans="2:9" x14ac:dyDescent="0.3">
      <c r="B42" s="168" t="s">
        <v>37</v>
      </c>
      <c r="C42" s="127"/>
      <c r="D42" s="127"/>
      <c r="E42" s="271"/>
      <c r="F42" s="156"/>
      <c r="G42" s="157"/>
      <c r="H42" s="158"/>
      <c r="I42" s="82"/>
    </row>
    <row r="43" spans="2:9" ht="22.8" x14ac:dyDescent="0.3">
      <c r="B43" s="105" t="s">
        <v>38</v>
      </c>
      <c r="C43" s="69">
        <f>Financial_Submission!$C$19</f>
        <v>40</v>
      </c>
      <c r="D43" s="69" t="s">
        <v>46</v>
      </c>
      <c r="E43" s="270" t="s">
        <v>60</v>
      </c>
      <c r="F43" s="116">
        <f t="shared" ref="F43:H43" si="9">F29*1.02</f>
        <v>41.616</v>
      </c>
      <c r="G43" s="68">
        <f t="shared" si="9"/>
        <v>52.02</v>
      </c>
      <c r="H43" s="129">
        <f t="shared" si="9"/>
        <v>31.212000000000003</v>
      </c>
      <c r="I43" s="82"/>
    </row>
    <row r="44" spans="2:9" x14ac:dyDescent="0.3">
      <c r="B44" s="104" t="s">
        <v>39</v>
      </c>
      <c r="C44" s="145">
        <f>Financial_Submission!$C$20</f>
        <v>2500</v>
      </c>
      <c r="D44" s="80" t="s">
        <v>10</v>
      </c>
      <c r="E44" s="274" t="s">
        <v>10</v>
      </c>
      <c r="F44" s="122">
        <f>F30</f>
        <v>4.4999999999999998E-2</v>
      </c>
      <c r="G44" s="107">
        <f t="shared" ref="G44:H44" si="10">G30</f>
        <v>0.04</v>
      </c>
      <c r="H44" s="131">
        <f t="shared" si="10"/>
        <v>0.05</v>
      </c>
      <c r="I44" s="82"/>
    </row>
    <row r="45" spans="2:9" x14ac:dyDescent="0.3">
      <c r="B45" s="168" t="s">
        <v>40</v>
      </c>
      <c r="C45" s="127"/>
      <c r="D45" s="127"/>
      <c r="E45" s="271"/>
      <c r="F45" s="156"/>
      <c r="G45" s="157"/>
      <c r="H45" s="158"/>
      <c r="I45" s="82"/>
    </row>
    <row r="46" spans="2:9" x14ac:dyDescent="0.3">
      <c r="B46" s="103" t="s">
        <v>64</v>
      </c>
      <c r="C46" s="69">
        <f>Financial_Submission!$C$22</f>
        <v>4</v>
      </c>
      <c r="D46" s="69" t="s">
        <v>46</v>
      </c>
      <c r="E46" s="270" t="s">
        <v>60</v>
      </c>
      <c r="F46" s="116">
        <f t="shared" ref="F46:H46" si="11">F32*1.02</f>
        <v>83.231999999999999</v>
      </c>
      <c r="G46" s="68">
        <f t="shared" si="11"/>
        <v>104.04</v>
      </c>
      <c r="H46" s="129">
        <f t="shared" si="11"/>
        <v>31.212000000000003</v>
      </c>
      <c r="I46" s="82"/>
    </row>
    <row r="47" spans="2:9" x14ac:dyDescent="0.3">
      <c r="B47" s="103" t="s">
        <v>65</v>
      </c>
      <c r="C47" s="69">
        <f>Financial_Submission!$C$23</f>
        <v>2</v>
      </c>
      <c r="D47" s="69" t="s">
        <v>46</v>
      </c>
      <c r="E47" s="270" t="s">
        <v>60</v>
      </c>
      <c r="F47" s="116">
        <f t="shared" ref="F47:H47" si="12">F33*1.02</f>
        <v>83.231999999999999</v>
      </c>
      <c r="G47" s="68">
        <f t="shared" si="12"/>
        <v>93.635999999999996</v>
      </c>
      <c r="H47" s="129">
        <f t="shared" si="12"/>
        <v>20.808</v>
      </c>
      <c r="I47" s="82"/>
    </row>
    <row r="48" spans="2:9" ht="15" thickBot="1" x14ac:dyDescent="0.35">
      <c r="B48" s="111"/>
      <c r="C48" s="112"/>
      <c r="D48" s="112"/>
      <c r="E48" s="272"/>
      <c r="F48" s="123"/>
      <c r="G48" s="113"/>
      <c r="H48" s="132"/>
      <c r="I48" s="82"/>
    </row>
    <row r="49" spans="2:9" x14ac:dyDescent="0.3">
      <c r="B49" s="108" t="s">
        <v>56</v>
      </c>
      <c r="C49" s="109"/>
      <c r="D49" s="109"/>
      <c r="E49" s="273"/>
      <c r="F49" s="115"/>
      <c r="G49" s="72"/>
      <c r="H49" s="128"/>
      <c r="I49" s="82"/>
    </row>
    <row r="50" spans="2:9" x14ac:dyDescent="0.3">
      <c r="B50" s="154" t="s">
        <v>66</v>
      </c>
      <c r="C50" s="127"/>
      <c r="D50" s="127"/>
      <c r="E50" s="271"/>
      <c r="F50" s="156"/>
      <c r="G50" s="157"/>
      <c r="H50" s="158"/>
      <c r="I50" s="82"/>
    </row>
    <row r="51" spans="2:9" ht="24" x14ac:dyDescent="0.3">
      <c r="B51" s="105" t="str">
        <f>B37</f>
        <v>Standard Pallets up to and including 64 cu ft at 48” x 40” x 48” (L x W x H) </v>
      </c>
      <c r="C51" s="66">
        <f>Financial_Submission!$C$12</f>
        <v>55</v>
      </c>
      <c r="D51" s="67" t="s">
        <v>45</v>
      </c>
      <c r="E51" s="268" t="s">
        <v>59</v>
      </c>
      <c r="F51" s="116">
        <f>F37*1.02</f>
        <v>12.734496</v>
      </c>
      <c r="G51" s="68">
        <f t="shared" ref="G51:H51" si="13">G37*1.02</f>
        <v>15.918120000000002</v>
      </c>
      <c r="H51" s="129">
        <f t="shared" si="13"/>
        <v>21.224160000000001</v>
      </c>
      <c r="I51" s="82"/>
    </row>
    <row r="52" spans="2:9" ht="24" x14ac:dyDescent="0.3">
      <c r="B52" s="105" t="str">
        <f>B38</f>
        <v>Large Pallets from 65 cu ft up to and including 96 cu ft at 48” x 40” x 63” (L x W x H) </v>
      </c>
      <c r="C52" s="66">
        <f>Financial_Submission!$C$13</f>
        <v>35</v>
      </c>
      <c r="D52" s="67" t="s">
        <v>45</v>
      </c>
      <c r="E52" s="268" t="s">
        <v>59</v>
      </c>
      <c r="F52" s="116">
        <f t="shared" ref="F52:H52" si="14">F38*1.02</f>
        <v>19.101744</v>
      </c>
      <c r="G52" s="68">
        <f t="shared" si="14"/>
        <v>22.285368000000002</v>
      </c>
      <c r="H52" s="129">
        <f t="shared" si="14"/>
        <v>27.591408000000001</v>
      </c>
      <c r="I52" s="82"/>
    </row>
    <row r="53" spans="2:9" ht="24" x14ac:dyDescent="0.3">
      <c r="B53" s="105" t="str">
        <f>B39</f>
        <v>Oversized Pallets from 97 cu ft up to and including 128 cu ft at 48” x 45” x 87” (L x W x H) </v>
      </c>
      <c r="C53" s="66">
        <f>Financial_Submission!$C$14</f>
        <v>20</v>
      </c>
      <c r="D53" s="67" t="s">
        <v>45</v>
      </c>
      <c r="E53" s="268" t="s">
        <v>59</v>
      </c>
      <c r="F53" s="116">
        <f t="shared" ref="F53:H53" si="15">F39*1.02</f>
        <v>23.346576000000002</v>
      </c>
      <c r="G53" s="68">
        <f t="shared" si="15"/>
        <v>26.530200000000001</v>
      </c>
      <c r="H53" s="129">
        <f t="shared" si="15"/>
        <v>31.836240000000004</v>
      </c>
      <c r="I53" s="82"/>
    </row>
    <row r="54" spans="2:9" ht="24" x14ac:dyDescent="0.3">
      <c r="B54" s="105" t="str">
        <f>B40</f>
        <v>Oversized Pallets from 129 cu ft up to 192 cu ft at 48” x 45” x 87” (L x W x H) </v>
      </c>
      <c r="C54" s="66">
        <f>Financial_Submission!$C$15</f>
        <v>1</v>
      </c>
      <c r="D54" s="67" t="s">
        <v>45</v>
      </c>
      <c r="E54" s="268" t="s">
        <v>59</v>
      </c>
      <c r="F54" s="116">
        <f t="shared" ref="F54:H55" si="16">F40*1.02</f>
        <v>26.530200000000001</v>
      </c>
      <c r="G54" s="68">
        <f t="shared" si="16"/>
        <v>29.713824000000002</v>
      </c>
      <c r="H54" s="129">
        <f t="shared" si="16"/>
        <v>35.019864000000005</v>
      </c>
      <c r="I54" s="82"/>
    </row>
    <row r="55" spans="2:9" ht="24" x14ac:dyDescent="0.3">
      <c r="B55" s="105" t="str">
        <f>B41</f>
        <v>Unpalletted Items</v>
      </c>
      <c r="C55" s="77">
        <f>Financial_Submission!$C$16</f>
        <v>5</v>
      </c>
      <c r="D55" s="78" t="s">
        <v>76</v>
      </c>
      <c r="E55" s="269" t="s">
        <v>77</v>
      </c>
      <c r="F55" s="117">
        <f t="shared" si="16"/>
        <v>5.3060400000000003</v>
      </c>
      <c r="G55" s="79">
        <f t="shared" si="16"/>
        <v>8.4896639999999994</v>
      </c>
      <c r="H55" s="130">
        <f t="shared" si="16"/>
        <v>10.612080000000001</v>
      </c>
      <c r="I55" s="82"/>
    </row>
    <row r="56" spans="2:9" x14ac:dyDescent="0.3">
      <c r="B56" s="154" t="s">
        <v>37</v>
      </c>
      <c r="C56" s="127"/>
      <c r="D56" s="127"/>
      <c r="E56" s="271"/>
      <c r="F56" s="156"/>
      <c r="G56" s="157"/>
      <c r="H56" s="158"/>
      <c r="I56" s="82"/>
    </row>
    <row r="57" spans="2:9" ht="22.8" x14ac:dyDescent="0.3">
      <c r="B57" s="105" t="s">
        <v>38</v>
      </c>
      <c r="C57" s="69">
        <f>Financial_Submission!$C$19</f>
        <v>40</v>
      </c>
      <c r="D57" s="69" t="s">
        <v>46</v>
      </c>
      <c r="E57" s="270" t="s">
        <v>60</v>
      </c>
      <c r="F57" s="116">
        <f t="shared" ref="F57:H57" si="17">F43*1.02</f>
        <v>42.448320000000002</v>
      </c>
      <c r="G57" s="68">
        <f t="shared" si="17"/>
        <v>53.060400000000001</v>
      </c>
      <c r="H57" s="129">
        <f t="shared" si="17"/>
        <v>31.836240000000004</v>
      </c>
      <c r="I57" s="82"/>
    </row>
    <row r="58" spans="2:9" x14ac:dyDescent="0.3">
      <c r="B58" s="104" t="s">
        <v>39</v>
      </c>
      <c r="C58" s="145">
        <f>Financial_Submission!$C$20</f>
        <v>2500</v>
      </c>
      <c r="D58" s="80" t="s">
        <v>10</v>
      </c>
      <c r="E58" s="274" t="s">
        <v>10</v>
      </c>
      <c r="F58" s="122">
        <f>F44</f>
        <v>4.4999999999999998E-2</v>
      </c>
      <c r="G58" s="107">
        <f t="shared" ref="G58:H58" si="18">G44</f>
        <v>0.04</v>
      </c>
      <c r="H58" s="131">
        <f t="shared" si="18"/>
        <v>0.05</v>
      </c>
      <c r="I58" s="82"/>
    </row>
    <row r="59" spans="2:9" x14ac:dyDescent="0.3">
      <c r="B59" s="154" t="s">
        <v>40</v>
      </c>
      <c r="C59" s="127"/>
      <c r="D59" s="127"/>
      <c r="E59" s="271"/>
      <c r="F59" s="156"/>
      <c r="G59" s="157"/>
      <c r="H59" s="158"/>
      <c r="I59" s="82"/>
    </row>
    <row r="60" spans="2:9" x14ac:dyDescent="0.3">
      <c r="B60" s="103" t="s">
        <v>64</v>
      </c>
      <c r="C60" s="69">
        <f>Financial_Submission!$C$22</f>
        <v>4</v>
      </c>
      <c r="D60" s="69" t="s">
        <v>46</v>
      </c>
      <c r="E60" s="270" t="s">
        <v>60</v>
      </c>
      <c r="F60" s="116">
        <f t="shared" ref="F60:H60" si="19">F46*1.02</f>
        <v>84.896640000000005</v>
      </c>
      <c r="G60" s="68">
        <f t="shared" si="19"/>
        <v>106.1208</v>
      </c>
      <c r="H60" s="129">
        <f t="shared" si="19"/>
        <v>31.836240000000004</v>
      </c>
      <c r="I60" s="82"/>
    </row>
    <row r="61" spans="2:9" x14ac:dyDescent="0.3">
      <c r="B61" s="103" t="s">
        <v>65</v>
      </c>
      <c r="C61" s="69">
        <f>Financial_Submission!$C$23</f>
        <v>2</v>
      </c>
      <c r="D61" s="69" t="s">
        <v>46</v>
      </c>
      <c r="E61" s="270" t="s">
        <v>60</v>
      </c>
      <c r="F61" s="116">
        <f t="shared" ref="F61:H61" si="20">F47*1.02</f>
        <v>84.896640000000005</v>
      </c>
      <c r="G61" s="68">
        <f t="shared" si="20"/>
        <v>95.508719999999997</v>
      </c>
      <c r="H61" s="129">
        <f t="shared" si="20"/>
        <v>21.224160000000001</v>
      </c>
      <c r="I61" s="82"/>
    </row>
    <row r="62" spans="2:9" ht="15" thickBot="1" x14ac:dyDescent="0.35">
      <c r="B62" s="111"/>
      <c r="C62" s="112"/>
      <c r="D62" s="112"/>
      <c r="E62" s="272"/>
      <c r="F62" s="123"/>
      <c r="G62" s="113"/>
      <c r="H62" s="132"/>
      <c r="I62" s="82"/>
    </row>
    <row r="63" spans="2:9" x14ac:dyDescent="0.3">
      <c r="B63" s="108" t="s">
        <v>57</v>
      </c>
      <c r="C63" s="109"/>
      <c r="D63" s="109"/>
      <c r="E63" s="273"/>
      <c r="F63" s="115"/>
      <c r="G63" s="72"/>
      <c r="H63" s="128"/>
      <c r="I63" s="82"/>
    </row>
    <row r="64" spans="2:9" x14ac:dyDescent="0.3">
      <c r="B64" s="154" t="s">
        <v>66</v>
      </c>
      <c r="C64" s="127"/>
      <c r="D64" s="127"/>
      <c r="E64" s="271"/>
      <c r="F64" s="156"/>
      <c r="G64" s="157"/>
      <c r="H64" s="158"/>
      <c r="I64" s="82"/>
    </row>
    <row r="65" spans="2:9" ht="24" x14ac:dyDescent="0.3">
      <c r="B65" s="105" t="str">
        <f>B51</f>
        <v>Standard Pallets up to and including 64 cu ft at 48” x 40” x 48” (L x W x H) </v>
      </c>
      <c r="C65" s="66">
        <f>Financial_Submission!$C$12</f>
        <v>55</v>
      </c>
      <c r="D65" s="67" t="s">
        <v>45</v>
      </c>
      <c r="E65" s="268" t="s">
        <v>59</v>
      </c>
      <c r="F65" s="116">
        <f>F51*1.02</f>
        <v>12.989185920000001</v>
      </c>
      <c r="G65" s="68">
        <f t="shared" ref="G65:H65" si="21">G51*1.02</f>
        <v>16.236482400000003</v>
      </c>
      <c r="H65" s="129">
        <f t="shared" si="21"/>
        <v>21.648643200000002</v>
      </c>
      <c r="I65" s="82"/>
    </row>
    <row r="66" spans="2:9" ht="24" x14ac:dyDescent="0.3">
      <c r="B66" s="105" t="str">
        <f>B52</f>
        <v>Large Pallets from 65 cu ft up to and including 96 cu ft at 48” x 40” x 63” (L x W x H) </v>
      </c>
      <c r="C66" s="66">
        <f>Financial_Submission!$C$13</f>
        <v>35</v>
      </c>
      <c r="D66" s="67" t="s">
        <v>45</v>
      </c>
      <c r="E66" s="268" t="s">
        <v>59</v>
      </c>
      <c r="F66" s="116">
        <f t="shared" ref="F66:H66" si="22">F52*1.02</f>
        <v>19.483778879999999</v>
      </c>
      <c r="G66" s="68">
        <f t="shared" si="22"/>
        <v>22.731075360000002</v>
      </c>
      <c r="H66" s="129">
        <f t="shared" si="22"/>
        <v>28.143236160000001</v>
      </c>
      <c r="I66" s="82"/>
    </row>
    <row r="67" spans="2:9" ht="24" x14ac:dyDescent="0.3">
      <c r="B67" s="105" t="str">
        <f>B53</f>
        <v>Oversized Pallets from 97 cu ft up to and including 128 cu ft at 48” x 45” x 87” (L x W x H) </v>
      </c>
      <c r="C67" s="66">
        <f>Financial_Submission!$C$14</f>
        <v>20</v>
      </c>
      <c r="D67" s="67" t="s">
        <v>45</v>
      </c>
      <c r="E67" s="268" t="s">
        <v>59</v>
      </c>
      <c r="F67" s="116">
        <f t="shared" ref="F67:H67" si="23">F53*1.02</f>
        <v>23.813507520000002</v>
      </c>
      <c r="G67" s="68">
        <f t="shared" si="23"/>
        <v>27.060804000000001</v>
      </c>
      <c r="H67" s="129">
        <f t="shared" si="23"/>
        <v>32.472964800000007</v>
      </c>
      <c r="I67" s="82"/>
    </row>
    <row r="68" spans="2:9" ht="24" x14ac:dyDescent="0.3">
      <c r="B68" s="105" t="str">
        <f>B54</f>
        <v>Oversized Pallets from 129 cu ft up to 192 cu ft at 48” x 45” x 87” (L x W x H) </v>
      </c>
      <c r="C68" s="66">
        <f>Financial_Submission!$C$15</f>
        <v>1</v>
      </c>
      <c r="D68" s="67" t="s">
        <v>45</v>
      </c>
      <c r="E68" s="268" t="s">
        <v>59</v>
      </c>
      <c r="F68" s="116">
        <f t="shared" ref="F68:H69" si="24">F54*1.02</f>
        <v>27.060804000000001</v>
      </c>
      <c r="G68" s="68">
        <f t="shared" si="24"/>
        <v>30.308100480000004</v>
      </c>
      <c r="H68" s="129">
        <f t="shared" si="24"/>
        <v>35.72026128000001</v>
      </c>
      <c r="I68" s="82"/>
    </row>
    <row r="69" spans="2:9" ht="24" x14ac:dyDescent="0.3">
      <c r="B69" s="105" t="str">
        <f>B55</f>
        <v>Unpalletted Items</v>
      </c>
      <c r="C69" s="77">
        <f>Financial_Submission!$C$16</f>
        <v>5</v>
      </c>
      <c r="D69" s="78" t="s">
        <v>76</v>
      </c>
      <c r="E69" s="269" t="s">
        <v>77</v>
      </c>
      <c r="F69" s="117">
        <f t="shared" si="24"/>
        <v>5.4121608000000005</v>
      </c>
      <c r="G69" s="79">
        <f t="shared" si="24"/>
        <v>8.6594572799999998</v>
      </c>
      <c r="H69" s="130">
        <f t="shared" si="24"/>
        <v>10.824321600000001</v>
      </c>
      <c r="I69" s="82"/>
    </row>
    <row r="70" spans="2:9" x14ac:dyDescent="0.3">
      <c r="B70" s="154" t="s">
        <v>37</v>
      </c>
      <c r="C70" s="127"/>
      <c r="D70" s="127"/>
      <c r="E70" s="271"/>
      <c r="F70" s="156"/>
      <c r="G70" s="157"/>
      <c r="H70" s="158"/>
      <c r="I70" s="82"/>
    </row>
    <row r="71" spans="2:9" ht="22.8" x14ac:dyDescent="0.3">
      <c r="B71" s="105" t="s">
        <v>38</v>
      </c>
      <c r="C71" s="69">
        <f>Financial_Submission!$C$19</f>
        <v>40</v>
      </c>
      <c r="D71" s="69" t="s">
        <v>46</v>
      </c>
      <c r="E71" s="270" t="s">
        <v>60</v>
      </c>
      <c r="F71" s="116">
        <f t="shared" ref="F71:H71" si="25">F57*1.02</f>
        <v>43.297286400000004</v>
      </c>
      <c r="G71" s="68">
        <f t="shared" si="25"/>
        <v>54.121608000000002</v>
      </c>
      <c r="H71" s="129">
        <f t="shared" si="25"/>
        <v>32.472964800000007</v>
      </c>
      <c r="I71" s="82"/>
    </row>
    <row r="72" spans="2:9" x14ac:dyDescent="0.3">
      <c r="B72" s="103" t="s">
        <v>39</v>
      </c>
      <c r="C72" s="145">
        <f>Financial_Submission!$C$20</f>
        <v>2500</v>
      </c>
      <c r="D72" s="69" t="s">
        <v>10</v>
      </c>
      <c r="E72" s="270" t="s">
        <v>10</v>
      </c>
      <c r="F72" s="124">
        <f>F58</f>
        <v>4.4999999999999998E-2</v>
      </c>
      <c r="G72" s="88">
        <f t="shared" ref="G72:H72" si="26">G58</f>
        <v>0.04</v>
      </c>
      <c r="H72" s="138">
        <f t="shared" si="26"/>
        <v>0.05</v>
      </c>
      <c r="I72" s="82"/>
    </row>
    <row r="73" spans="2:9" x14ac:dyDescent="0.3">
      <c r="B73" s="154" t="s">
        <v>40</v>
      </c>
      <c r="C73" s="127"/>
      <c r="D73" s="127"/>
      <c r="E73" s="271"/>
      <c r="F73" s="156"/>
      <c r="G73" s="157"/>
      <c r="H73" s="158"/>
      <c r="I73" s="82"/>
    </row>
    <row r="74" spans="2:9" x14ac:dyDescent="0.3">
      <c r="B74" s="103" t="s">
        <v>64</v>
      </c>
      <c r="C74" s="69">
        <f>Financial_Submission!$C$22</f>
        <v>4</v>
      </c>
      <c r="D74" s="69" t="s">
        <v>46</v>
      </c>
      <c r="E74" s="270" t="s">
        <v>60</v>
      </c>
      <c r="F74" s="116">
        <f t="shared" ref="F74:H74" si="27">F60*1.02</f>
        <v>86.594572800000009</v>
      </c>
      <c r="G74" s="68">
        <f t="shared" si="27"/>
        <v>108.243216</v>
      </c>
      <c r="H74" s="129">
        <f t="shared" si="27"/>
        <v>32.472964800000007</v>
      </c>
      <c r="I74" s="82"/>
    </row>
    <row r="75" spans="2:9" x14ac:dyDescent="0.3">
      <c r="B75" s="103" t="s">
        <v>65</v>
      </c>
      <c r="C75" s="69">
        <f>Financial_Submission!$C$23</f>
        <v>2</v>
      </c>
      <c r="D75" s="69" t="s">
        <v>46</v>
      </c>
      <c r="E75" s="270" t="s">
        <v>60</v>
      </c>
      <c r="F75" s="116">
        <f t="shared" ref="F75:H75" si="28">F61*1.02</f>
        <v>86.594572800000009</v>
      </c>
      <c r="G75" s="68">
        <f t="shared" si="28"/>
        <v>97.418894399999999</v>
      </c>
      <c r="H75" s="129">
        <f t="shared" si="28"/>
        <v>21.648643200000002</v>
      </c>
      <c r="I75" s="82"/>
    </row>
    <row r="76" spans="2:9" ht="15" thickBot="1" x14ac:dyDescent="0.35">
      <c r="B76" s="111"/>
      <c r="C76" s="112"/>
      <c r="D76" s="112"/>
      <c r="E76" s="272"/>
      <c r="F76" s="123"/>
      <c r="G76" s="113"/>
      <c r="H76" s="132"/>
      <c r="I76" s="82"/>
    </row>
    <row r="77" spans="2:9" x14ac:dyDescent="0.3">
      <c r="B77" s="18"/>
      <c r="C77" s="33"/>
      <c r="D77" s="33"/>
      <c r="E77" s="18"/>
      <c r="F77" s="33"/>
      <c r="G77" s="33"/>
      <c r="H77" s="89"/>
      <c r="I77" s="18"/>
    </row>
    <row r="78" spans="2:9" ht="21.6" customHeight="1" thickBot="1" x14ac:dyDescent="0.35">
      <c r="B78" s="90" t="s">
        <v>14</v>
      </c>
      <c r="C78" s="91" t="s">
        <v>28</v>
      </c>
      <c r="D78" s="91" t="s">
        <v>44</v>
      </c>
      <c r="E78" s="90"/>
      <c r="F78" s="182" t="s">
        <v>72</v>
      </c>
      <c r="G78" s="188" t="s">
        <v>15</v>
      </c>
      <c r="H78" s="92"/>
      <c r="I78" s="83"/>
    </row>
    <row r="79" spans="2:9" s="30" customFormat="1" x14ac:dyDescent="0.3">
      <c r="B79" s="146" t="str">
        <f>B7</f>
        <v>Initial Contract Period</v>
      </c>
      <c r="C79" s="147"/>
      <c r="D79" s="147"/>
      <c r="E79" s="152"/>
      <c r="F79" s="183"/>
      <c r="G79" s="183"/>
      <c r="H79" s="148"/>
      <c r="I79" s="83"/>
    </row>
    <row r="80" spans="2:9" x14ac:dyDescent="0.3">
      <c r="B80" s="172" t="s">
        <v>37</v>
      </c>
      <c r="C80" s="169"/>
      <c r="D80" s="169"/>
      <c r="E80" s="263"/>
      <c r="F80" s="184"/>
      <c r="G80" s="184"/>
      <c r="H80" s="173"/>
      <c r="I80" s="83"/>
    </row>
    <row r="81" spans="2:9" ht="22.8" x14ac:dyDescent="0.3">
      <c r="B81" s="105" t="s">
        <v>38</v>
      </c>
      <c r="C81" s="69">
        <f>Financial_Submission!$C$19</f>
        <v>40</v>
      </c>
      <c r="D81" s="69" t="s">
        <v>46</v>
      </c>
      <c r="E81" s="153"/>
      <c r="F81" s="116">
        <f>G81*(1-($D$4/100))</f>
        <v>32</v>
      </c>
      <c r="G81" s="116">
        <f>MEDIAN($F15:$H15)</f>
        <v>40</v>
      </c>
      <c r="H81" s="149"/>
      <c r="I81" s="83"/>
    </row>
    <row r="82" spans="2:9" x14ac:dyDescent="0.3">
      <c r="B82" s="81"/>
      <c r="C82" s="106"/>
      <c r="D82" s="80"/>
      <c r="E82" s="264"/>
      <c r="F82" s="117"/>
      <c r="G82" s="117"/>
      <c r="H82" s="174"/>
      <c r="I82" s="83"/>
    </row>
    <row r="83" spans="2:9" x14ac:dyDescent="0.3">
      <c r="B83" s="172" t="s">
        <v>40</v>
      </c>
      <c r="C83" s="169"/>
      <c r="D83" s="169"/>
      <c r="E83" s="263"/>
      <c r="F83" s="184"/>
      <c r="G83" s="184"/>
      <c r="H83" s="173"/>
      <c r="I83" s="83"/>
    </row>
    <row r="84" spans="2:9" x14ac:dyDescent="0.3">
      <c r="B84" s="103" t="s">
        <v>64</v>
      </c>
      <c r="C84" s="69">
        <f>Financial_Submission!$C$22</f>
        <v>4</v>
      </c>
      <c r="D84" s="69" t="s">
        <v>46</v>
      </c>
      <c r="E84" s="153"/>
      <c r="F84" s="116">
        <f>G84*(1-($D$4/100))</f>
        <v>64</v>
      </c>
      <c r="G84" s="116">
        <f>MEDIAN($F18:$H18)</f>
        <v>80</v>
      </c>
      <c r="H84" s="149"/>
      <c r="I84" s="83"/>
    </row>
    <row r="85" spans="2:9" x14ac:dyDescent="0.3">
      <c r="B85" s="103" t="s">
        <v>65</v>
      </c>
      <c r="C85" s="69">
        <f>Financial_Submission!$C$23</f>
        <v>2</v>
      </c>
      <c r="D85" s="69" t="s">
        <v>46</v>
      </c>
      <c r="E85" s="153"/>
      <c r="F85" s="116">
        <f t="shared" ref="F85" si="29">G85*(1-($D$4/100))</f>
        <v>64</v>
      </c>
      <c r="G85" s="116">
        <f>MEDIAN($F19:$H19)</f>
        <v>80</v>
      </c>
      <c r="H85" s="149"/>
      <c r="I85" s="83"/>
    </row>
    <row r="86" spans="2:9" ht="15" thickBot="1" x14ac:dyDescent="0.35">
      <c r="B86" s="111"/>
      <c r="C86" s="112"/>
      <c r="D86" s="112"/>
      <c r="E86" s="265"/>
      <c r="F86" s="123"/>
      <c r="G86" s="123"/>
      <c r="H86" s="114"/>
      <c r="I86" s="83"/>
    </row>
    <row r="87" spans="2:9" s="30" customFormat="1" x14ac:dyDescent="0.3">
      <c r="B87" s="146" t="str">
        <f>B21</f>
        <v>Option Period 1</v>
      </c>
      <c r="C87" s="175"/>
      <c r="D87" s="175"/>
      <c r="E87" s="152"/>
      <c r="F87" s="183"/>
      <c r="G87" s="183"/>
      <c r="H87" s="148"/>
      <c r="I87" s="83"/>
    </row>
    <row r="88" spans="2:9" x14ac:dyDescent="0.3">
      <c r="B88" s="172" t="s">
        <v>37</v>
      </c>
      <c r="C88" s="169"/>
      <c r="D88" s="169"/>
      <c r="E88" s="263"/>
      <c r="F88" s="184"/>
      <c r="G88" s="184"/>
      <c r="H88" s="173"/>
      <c r="I88" s="83"/>
    </row>
    <row r="89" spans="2:9" ht="22.8" x14ac:dyDescent="0.3">
      <c r="B89" s="105" t="s">
        <v>38</v>
      </c>
      <c r="C89" s="69">
        <f>Financial_Submission!$C$19</f>
        <v>40</v>
      </c>
      <c r="D89" s="69" t="s">
        <v>46</v>
      </c>
      <c r="E89" s="153"/>
      <c r="F89" s="116">
        <f>G89*(1-($D$4/100))</f>
        <v>32.64</v>
      </c>
      <c r="G89" s="116">
        <f>MEDIAN($F29:$H29)</f>
        <v>40.799999999999997</v>
      </c>
      <c r="H89" s="149"/>
      <c r="I89" s="83"/>
    </row>
    <row r="90" spans="2:9" x14ac:dyDescent="0.3">
      <c r="B90" s="81"/>
      <c r="C90" s="106"/>
      <c r="D90" s="80"/>
      <c r="E90" s="264"/>
      <c r="F90" s="117"/>
      <c r="G90" s="117"/>
      <c r="H90" s="174"/>
      <c r="I90" s="83"/>
    </row>
    <row r="91" spans="2:9" x14ac:dyDescent="0.3">
      <c r="B91" s="172" t="s">
        <v>40</v>
      </c>
      <c r="C91" s="169"/>
      <c r="D91" s="169"/>
      <c r="E91" s="263"/>
      <c r="F91" s="184"/>
      <c r="G91" s="184"/>
      <c r="H91" s="173"/>
      <c r="I91" s="83"/>
    </row>
    <row r="92" spans="2:9" x14ac:dyDescent="0.3">
      <c r="B92" s="103" t="s">
        <v>64</v>
      </c>
      <c r="C92" s="69">
        <f>Financial_Submission!$C$22</f>
        <v>4</v>
      </c>
      <c r="D92" s="69" t="s">
        <v>46</v>
      </c>
      <c r="E92" s="153"/>
      <c r="F92" s="116">
        <f>G92*(1-($D$4/100))</f>
        <v>65.28</v>
      </c>
      <c r="G92" s="116">
        <f>MEDIAN($F32:$H32)</f>
        <v>81.599999999999994</v>
      </c>
      <c r="H92" s="149"/>
      <c r="I92" s="83"/>
    </row>
    <row r="93" spans="2:9" x14ac:dyDescent="0.3">
      <c r="B93" s="103" t="s">
        <v>65</v>
      </c>
      <c r="C93" s="69">
        <f>Financial_Submission!$C$23</f>
        <v>2</v>
      </c>
      <c r="D93" s="69" t="s">
        <v>46</v>
      </c>
      <c r="E93" s="153"/>
      <c r="F93" s="116">
        <f t="shared" ref="F93" si="30">G93*(1-($D$4/100))</f>
        <v>65.28</v>
      </c>
      <c r="G93" s="116">
        <f>MEDIAN($F33:$H33)</f>
        <v>81.599999999999994</v>
      </c>
      <c r="H93" s="149"/>
      <c r="I93" s="83"/>
    </row>
    <row r="94" spans="2:9" ht="15" thickBot="1" x14ac:dyDescent="0.35">
      <c r="B94" s="111"/>
      <c r="C94" s="112"/>
      <c r="D94" s="112"/>
      <c r="E94" s="265"/>
      <c r="F94" s="123"/>
      <c r="G94" s="123"/>
      <c r="H94" s="114"/>
      <c r="I94" s="83"/>
    </row>
    <row r="95" spans="2:9" s="30" customFormat="1" x14ac:dyDescent="0.3">
      <c r="B95" s="146" t="str">
        <f>B35</f>
        <v>Option Period 2</v>
      </c>
      <c r="C95" s="175"/>
      <c r="D95" s="175"/>
      <c r="E95" s="152"/>
      <c r="F95" s="183"/>
      <c r="G95" s="183"/>
      <c r="H95" s="148"/>
      <c r="I95" s="83"/>
    </row>
    <row r="96" spans="2:9" x14ac:dyDescent="0.3">
      <c r="B96" s="176" t="s">
        <v>37</v>
      </c>
      <c r="C96" s="171"/>
      <c r="D96" s="171"/>
      <c r="E96" s="263"/>
      <c r="F96" s="185"/>
      <c r="G96" s="185"/>
      <c r="H96" s="177"/>
      <c r="I96" s="83"/>
    </row>
    <row r="97" spans="2:9" ht="22.8" x14ac:dyDescent="0.3">
      <c r="B97" s="105" t="s">
        <v>38</v>
      </c>
      <c r="C97" s="69">
        <f>Financial_Submission!$C$19</f>
        <v>40</v>
      </c>
      <c r="D97" s="69" t="s">
        <v>46</v>
      </c>
      <c r="E97" s="153"/>
      <c r="F97" s="116">
        <f>G97*(1-($D$4/100))</f>
        <v>33.2928</v>
      </c>
      <c r="G97" s="116">
        <f>MEDIAN($F43:$H43)</f>
        <v>41.616</v>
      </c>
      <c r="H97" s="149"/>
      <c r="I97" s="83"/>
    </row>
    <row r="98" spans="2:9" x14ac:dyDescent="0.3">
      <c r="B98" s="81"/>
      <c r="C98" s="106"/>
      <c r="D98" s="80"/>
      <c r="E98" s="264"/>
      <c r="F98" s="117"/>
      <c r="G98" s="117"/>
      <c r="H98" s="174"/>
      <c r="I98" s="83"/>
    </row>
    <row r="99" spans="2:9" x14ac:dyDescent="0.3">
      <c r="B99" s="178" t="s">
        <v>40</v>
      </c>
      <c r="C99" s="171"/>
      <c r="D99" s="171"/>
      <c r="E99" s="263"/>
      <c r="F99" s="186"/>
      <c r="G99" s="186"/>
      <c r="H99" s="179"/>
      <c r="I99" s="83"/>
    </row>
    <row r="100" spans="2:9" x14ac:dyDescent="0.3">
      <c r="B100" s="103" t="s">
        <v>64</v>
      </c>
      <c r="C100" s="69">
        <f>Financial_Submission!$C$22</f>
        <v>4</v>
      </c>
      <c r="D100" s="69" t="s">
        <v>46</v>
      </c>
      <c r="E100" s="153"/>
      <c r="F100" s="116">
        <f>G100*(1-($D$4/100))</f>
        <v>66.585599999999999</v>
      </c>
      <c r="G100" s="116">
        <f>MEDIAN($F46:$H46)</f>
        <v>83.231999999999999</v>
      </c>
      <c r="H100" s="149"/>
      <c r="I100" s="83"/>
    </row>
    <row r="101" spans="2:9" x14ac:dyDescent="0.3">
      <c r="B101" s="103" t="s">
        <v>65</v>
      </c>
      <c r="C101" s="69">
        <f>Financial_Submission!$C$23</f>
        <v>2</v>
      </c>
      <c r="D101" s="69" t="s">
        <v>46</v>
      </c>
      <c r="E101" s="153"/>
      <c r="F101" s="116">
        <f t="shared" ref="F101" si="31">G101*(1-($D$4/100))</f>
        <v>66.585599999999999</v>
      </c>
      <c r="G101" s="116">
        <f>MEDIAN($F47:$H47)</f>
        <v>83.231999999999999</v>
      </c>
      <c r="H101" s="149"/>
      <c r="I101" s="83"/>
    </row>
    <row r="102" spans="2:9" ht="15" thickBot="1" x14ac:dyDescent="0.35">
      <c r="B102" s="111"/>
      <c r="C102" s="112"/>
      <c r="D102" s="112"/>
      <c r="E102" s="265"/>
      <c r="F102" s="123"/>
      <c r="G102" s="123"/>
      <c r="H102" s="114"/>
      <c r="I102" s="83"/>
    </row>
    <row r="103" spans="2:9" s="30" customFormat="1" x14ac:dyDescent="0.3">
      <c r="B103" s="146" t="str">
        <f>B49</f>
        <v>Option Period 3</v>
      </c>
      <c r="C103" s="175"/>
      <c r="D103" s="175"/>
      <c r="E103" s="152"/>
      <c r="F103" s="183"/>
      <c r="G103" s="183"/>
      <c r="H103" s="148"/>
      <c r="I103" s="83"/>
    </row>
    <row r="104" spans="2:9" x14ac:dyDescent="0.3">
      <c r="B104" s="180" t="s">
        <v>37</v>
      </c>
      <c r="C104" s="170"/>
      <c r="D104" s="170"/>
      <c r="E104" s="153"/>
      <c r="F104" s="187"/>
      <c r="G104" s="187"/>
      <c r="H104" s="181"/>
      <c r="I104" s="83"/>
    </row>
    <row r="105" spans="2:9" ht="22.8" x14ac:dyDescent="0.3">
      <c r="B105" s="105" t="s">
        <v>38</v>
      </c>
      <c r="C105" s="69">
        <f>Financial_Submission!$C$19</f>
        <v>40</v>
      </c>
      <c r="D105" s="69" t="s">
        <v>46</v>
      </c>
      <c r="E105" s="153"/>
      <c r="F105" s="116">
        <f>G105*(1-($D$4/100))</f>
        <v>33.958656000000005</v>
      </c>
      <c r="G105" s="116">
        <f>MEDIAN($F57:$H57)</f>
        <v>42.448320000000002</v>
      </c>
      <c r="H105" s="149"/>
      <c r="I105" s="83"/>
    </row>
    <row r="106" spans="2:9" x14ac:dyDescent="0.3">
      <c r="B106" s="73"/>
      <c r="C106" s="70"/>
      <c r="D106" s="69"/>
      <c r="E106" s="153"/>
      <c r="F106" s="116"/>
      <c r="G106" s="116"/>
      <c r="H106" s="149"/>
      <c r="I106" s="83"/>
    </row>
    <row r="107" spans="2:9" x14ac:dyDescent="0.3">
      <c r="B107" s="178" t="s">
        <v>40</v>
      </c>
      <c r="C107" s="171"/>
      <c r="D107" s="171"/>
      <c r="E107" s="263"/>
      <c r="F107" s="186"/>
      <c r="G107" s="186"/>
      <c r="H107" s="179"/>
      <c r="I107" s="83"/>
    </row>
    <row r="108" spans="2:9" x14ac:dyDescent="0.3">
      <c r="B108" s="103" t="s">
        <v>64</v>
      </c>
      <c r="C108" s="69">
        <f>Financial_Submission!$C$22</f>
        <v>4</v>
      </c>
      <c r="D108" s="69" t="s">
        <v>46</v>
      </c>
      <c r="E108" s="153"/>
      <c r="F108" s="116">
        <f>G108*(1-($D$4/100))</f>
        <v>67.91731200000001</v>
      </c>
      <c r="G108" s="116">
        <f>MEDIAN($F60:$H60)</f>
        <v>84.896640000000005</v>
      </c>
      <c r="H108" s="149"/>
      <c r="I108" s="83"/>
    </row>
    <row r="109" spans="2:9" x14ac:dyDescent="0.3">
      <c r="B109" s="103" t="s">
        <v>65</v>
      </c>
      <c r="C109" s="69">
        <f>Financial_Submission!$C$23</f>
        <v>2</v>
      </c>
      <c r="D109" s="69" t="s">
        <v>46</v>
      </c>
      <c r="E109" s="153"/>
      <c r="F109" s="116">
        <f t="shared" ref="F109" si="32">G109*(1-($D$4/100))</f>
        <v>67.91731200000001</v>
      </c>
      <c r="G109" s="116">
        <f>MEDIAN($F61:$H61)</f>
        <v>84.896640000000005</v>
      </c>
      <c r="H109" s="149"/>
      <c r="I109" s="83"/>
    </row>
    <row r="110" spans="2:9" ht="15" thickBot="1" x14ac:dyDescent="0.35">
      <c r="B110" s="111"/>
      <c r="C110" s="112"/>
      <c r="D110" s="112"/>
      <c r="E110" s="265"/>
      <c r="F110" s="123"/>
      <c r="G110" s="123"/>
      <c r="H110" s="114"/>
      <c r="I110" s="83"/>
    </row>
    <row r="111" spans="2:9" x14ac:dyDescent="0.3">
      <c r="B111" s="146" t="str">
        <f>B63</f>
        <v>Option Period 4</v>
      </c>
      <c r="C111" s="175"/>
      <c r="D111" s="175"/>
      <c r="E111" s="152"/>
      <c r="F111" s="183"/>
      <c r="G111" s="183"/>
      <c r="H111" s="148"/>
      <c r="I111" s="83"/>
    </row>
    <row r="112" spans="2:9" x14ac:dyDescent="0.3">
      <c r="B112" s="176" t="s">
        <v>37</v>
      </c>
      <c r="C112" s="171"/>
      <c r="D112" s="171"/>
      <c r="E112" s="263"/>
      <c r="F112" s="185"/>
      <c r="G112" s="185"/>
      <c r="H112" s="177"/>
      <c r="I112" s="83"/>
    </row>
    <row r="113" spans="2:9" ht="22.8" x14ac:dyDescent="0.3">
      <c r="B113" s="105" t="s">
        <v>38</v>
      </c>
      <c r="C113" s="69">
        <f>Financial_Submission!$C$19</f>
        <v>40</v>
      </c>
      <c r="D113" s="69" t="s">
        <v>46</v>
      </c>
      <c r="E113" s="153"/>
      <c r="F113" s="116">
        <f>G113*(1-($D$4/100))</f>
        <v>34.637829120000006</v>
      </c>
      <c r="G113" s="116">
        <f>MEDIAN($F71:$H71)</f>
        <v>43.297286400000004</v>
      </c>
      <c r="H113" s="149"/>
      <c r="I113" s="83"/>
    </row>
    <row r="114" spans="2:9" x14ac:dyDescent="0.3">
      <c r="B114" s="81"/>
      <c r="C114" s="106"/>
      <c r="D114" s="80"/>
      <c r="E114" s="264"/>
      <c r="F114" s="117"/>
      <c r="G114" s="117"/>
      <c r="H114" s="174"/>
      <c r="I114" s="83"/>
    </row>
    <row r="115" spans="2:9" x14ac:dyDescent="0.3">
      <c r="B115" s="178" t="s">
        <v>40</v>
      </c>
      <c r="C115" s="171"/>
      <c r="D115" s="171"/>
      <c r="E115" s="263"/>
      <c r="F115" s="186"/>
      <c r="G115" s="186"/>
      <c r="H115" s="179"/>
      <c r="I115" s="83"/>
    </row>
    <row r="116" spans="2:9" x14ac:dyDescent="0.3">
      <c r="B116" s="103" t="s">
        <v>64</v>
      </c>
      <c r="C116" s="69">
        <f>Financial_Submission!$C$22</f>
        <v>4</v>
      </c>
      <c r="D116" s="69" t="s">
        <v>46</v>
      </c>
      <c r="E116" s="153"/>
      <c r="F116" s="116">
        <f>G116*(1-($D$4/100))</f>
        <v>69.275658240000013</v>
      </c>
      <c r="G116" s="116">
        <f>MEDIAN($F74:$H74)</f>
        <v>86.594572800000009</v>
      </c>
      <c r="H116" s="149"/>
      <c r="I116" s="83"/>
    </row>
    <row r="117" spans="2:9" x14ac:dyDescent="0.3">
      <c r="B117" s="103" t="s">
        <v>65</v>
      </c>
      <c r="C117" s="69">
        <f>Financial_Submission!$C$23</f>
        <v>2</v>
      </c>
      <c r="D117" s="69" t="s">
        <v>46</v>
      </c>
      <c r="E117" s="153"/>
      <c r="F117" s="116">
        <f t="shared" ref="F117" si="33">G117*(1-($D$4/100))</f>
        <v>69.275658240000013</v>
      </c>
      <c r="G117" s="116">
        <f>MEDIAN($F75:$H75)</f>
        <v>86.594572800000009</v>
      </c>
      <c r="H117" s="149"/>
      <c r="I117" s="83"/>
    </row>
    <row r="118" spans="2:9" ht="15" thickBot="1" x14ac:dyDescent="0.35">
      <c r="B118" s="111"/>
      <c r="C118" s="112"/>
      <c r="D118" s="112"/>
      <c r="E118" s="265"/>
      <c r="F118" s="123"/>
      <c r="G118" s="123"/>
      <c r="H118" s="114"/>
      <c r="I118" s="83"/>
    </row>
    <row r="119" spans="2:9" x14ac:dyDescent="0.3">
      <c r="B119" s="18"/>
      <c r="C119" s="33"/>
      <c r="D119" s="33"/>
      <c r="E119" s="18"/>
      <c r="F119" s="33"/>
      <c r="G119" s="33"/>
      <c r="H119" s="89"/>
      <c r="I119" s="18"/>
    </row>
    <row r="120" spans="2:9" ht="15.75" customHeight="1" thickBot="1" x14ac:dyDescent="0.35">
      <c r="B120" s="236" t="s">
        <v>71</v>
      </c>
      <c r="C120" s="237"/>
      <c r="D120" s="237"/>
      <c r="E120" s="238"/>
      <c r="F120" s="239" t="str">
        <f>F6</f>
        <v>Bidder 1</v>
      </c>
      <c r="G120" s="239" t="str">
        <f>G6</f>
        <v>Bidder 2</v>
      </c>
      <c r="H120" s="239" t="str">
        <f>H6</f>
        <v>Bidder 3</v>
      </c>
      <c r="I120" s="238"/>
    </row>
    <row r="121" spans="2:9" x14ac:dyDescent="0.3">
      <c r="B121" s="240" t="str">
        <f>B7</f>
        <v>Initial Contract Period</v>
      </c>
      <c r="C121" s="241" t="s">
        <v>28</v>
      </c>
      <c r="D121" s="241" t="s">
        <v>44</v>
      </c>
      <c r="E121" s="259"/>
      <c r="F121" s="242"/>
      <c r="G121" s="242"/>
      <c r="H121" s="243"/>
      <c r="I121" s="258"/>
    </row>
    <row r="122" spans="2:9" x14ac:dyDescent="0.3">
      <c r="B122" s="244" t="s">
        <v>37</v>
      </c>
      <c r="C122" s="245"/>
      <c r="D122" s="245"/>
      <c r="E122" s="260"/>
      <c r="F122" s="246"/>
      <c r="G122" s="247"/>
      <c r="H122" s="248"/>
      <c r="I122" s="258"/>
    </row>
    <row r="123" spans="2:9" ht="22.8" x14ac:dyDescent="0.3">
      <c r="B123" s="105" t="s">
        <v>38</v>
      </c>
      <c r="C123" s="69">
        <f>Financial_Submission!$C$19</f>
        <v>40</v>
      </c>
      <c r="D123" s="69" t="s">
        <v>46</v>
      </c>
      <c r="E123" s="258"/>
      <c r="F123" s="125">
        <f>IF(F15&lt;$F81,$G81,F15)</f>
        <v>40</v>
      </c>
      <c r="G123" s="150">
        <f>IF(G15&lt;$F81,$G81,G15)</f>
        <v>50</v>
      </c>
      <c r="H123" s="149">
        <f>IF(H15&lt;$F81,$G81,H15)</f>
        <v>40</v>
      </c>
      <c r="I123" s="258"/>
    </row>
    <row r="124" spans="2:9" x14ac:dyDescent="0.3">
      <c r="B124" s="81"/>
      <c r="C124" s="106"/>
      <c r="D124" s="80"/>
      <c r="E124" s="261"/>
      <c r="F124" s="126"/>
      <c r="G124" s="151"/>
      <c r="H124" s="174"/>
      <c r="I124" s="258"/>
    </row>
    <row r="125" spans="2:9" x14ac:dyDescent="0.3">
      <c r="B125" s="249" t="s">
        <v>40</v>
      </c>
      <c r="C125" s="250"/>
      <c r="D125" s="250"/>
      <c r="E125" s="258"/>
      <c r="F125" s="251"/>
      <c r="G125" s="252"/>
      <c r="H125" s="253"/>
      <c r="I125" s="258"/>
    </row>
    <row r="126" spans="2:9" x14ac:dyDescent="0.3">
      <c r="B126" s="103" t="s">
        <v>64</v>
      </c>
      <c r="C126" s="69">
        <f>Financial_Submission!$C$22</f>
        <v>4</v>
      </c>
      <c r="D126" s="69" t="s">
        <v>46</v>
      </c>
      <c r="E126" s="258"/>
      <c r="F126" s="125">
        <f t="shared" ref="F126:H127" si="34">IF(F18&lt;$F84,$G84,F18)</f>
        <v>80</v>
      </c>
      <c r="G126" s="150">
        <f t="shared" si="34"/>
        <v>100</v>
      </c>
      <c r="H126" s="149">
        <f t="shared" si="34"/>
        <v>80</v>
      </c>
      <c r="I126" s="258"/>
    </row>
    <row r="127" spans="2:9" x14ac:dyDescent="0.3">
      <c r="B127" s="103" t="s">
        <v>65</v>
      </c>
      <c r="C127" s="69">
        <f>Financial_Submission!$C$23</f>
        <v>2</v>
      </c>
      <c r="D127" s="69" t="s">
        <v>46</v>
      </c>
      <c r="E127" s="258"/>
      <c r="F127" s="125">
        <f t="shared" si="34"/>
        <v>80</v>
      </c>
      <c r="G127" s="150">
        <f t="shared" si="34"/>
        <v>90</v>
      </c>
      <c r="H127" s="149">
        <f t="shared" si="34"/>
        <v>80</v>
      </c>
      <c r="I127" s="258"/>
    </row>
    <row r="128" spans="2:9" ht="15" thickBot="1" x14ac:dyDescent="0.35">
      <c r="B128" s="111"/>
      <c r="C128" s="112"/>
      <c r="D128" s="112"/>
      <c r="E128" s="262"/>
      <c r="F128" s="123"/>
      <c r="G128" s="200"/>
      <c r="H128" s="195"/>
      <c r="I128" s="258"/>
    </row>
    <row r="129" spans="2:9" x14ac:dyDescent="0.3">
      <c r="B129" s="240" t="str">
        <f>B21</f>
        <v>Option Period 1</v>
      </c>
      <c r="C129" s="254"/>
      <c r="D129" s="254"/>
      <c r="E129" s="259"/>
      <c r="F129" s="255"/>
      <c r="G129" s="256"/>
      <c r="H129" s="257"/>
      <c r="I129" s="258"/>
    </row>
    <row r="130" spans="2:9" x14ac:dyDescent="0.3">
      <c r="B130" s="244" t="s">
        <v>37</v>
      </c>
      <c r="C130" s="245"/>
      <c r="D130" s="245"/>
      <c r="E130" s="260"/>
      <c r="F130" s="246"/>
      <c r="G130" s="247"/>
      <c r="H130" s="248"/>
      <c r="I130" s="258"/>
    </row>
    <row r="131" spans="2:9" ht="22.8" x14ac:dyDescent="0.3">
      <c r="B131" s="105" t="s">
        <v>38</v>
      </c>
      <c r="C131" s="69">
        <f>Financial_Submission!$C$19</f>
        <v>40</v>
      </c>
      <c r="D131" s="69" t="s">
        <v>46</v>
      </c>
      <c r="E131" s="258"/>
      <c r="F131" s="125">
        <f>IF(F29&lt;$F89,$G89,F29)</f>
        <v>40.799999999999997</v>
      </c>
      <c r="G131" s="150">
        <f>IF(G29&lt;$F89,$G89,G29)</f>
        <v>51</v>
      </c>
      <c r="H131" s="149">
        <f>IF(H29&lt;$F89,$G89,H29)</f>
        <v>40.799999999999997</v>
      </c>
      <c r="I131" s="258"/>
    </row>
    <row r="132" spans="2:9" x14ac:dyDescent="0.3">
      <c r="B132" s="81"/>
      <c r="C132" s="106"/>
      <c r="D132" s="80"/>
      <c r="E132" s="261"/>
      <c r="F132" s="126"/>
      <c r="G132" s="151"/>
      <c r="H132" s="174"/>
      <c r="I132" s="258"/>
    </row>
    <row r="133" spans="2:9" x14ac:dyDescent="0.3">
      <c r="B133" s="249" t="s">
        <v>40</v>
      </c>
      <c r="C133" s="250"/>
      <c r="D133" s="250"/>
      <c r="E133" s="258"/>
      <c r="F133" s="251"/>
      <c r="G133" s="252"/>
      <c r="H133" s="253"/>
      <c r="I133" s="258"/>
    </row>
    <row r="134" spans="2:9" x14ac:dyDescent="0.3">
      <c r="B134" s="103" t="s">
        <v>64</v>
      </c>
      <c r="C134" s="69">
        <f>Financial_Submission!$C$22</f>
        <v>4</v>
      </c>
      <c r="D134" s="69" t="s">
        <v>46</v>
      </c>
      <c r="E134" s="258"/>
      <c r="F134" s="125">
        <f t="shared" ref="F134:H135" si="35">IF(F32&lt;$F92,$G92,F32)</f>
        <v>81.599999999999994</v>
      </c>
      <c r="G134" s="150">
        <f t="shared" si="35"/>
        <v>102</v>
      </c>
      <c r="H134" s="149">
        <f t="shared" si="35"/>
        <v>81.599999999999994</v>
      </c>
      <c r="I134" s="258"/>
    </row>
    <row r="135" spans="2:9" x14ac:dyDescent="0.3">
      <c r="B135" s="103" t="s">
        <v>65</v>
      </c>
      <c r="C135" s="69">
        <f>Financial_Submission!$C$23</f>
        <v>2</v>
      </c>
      <c r="D135" s="69" t="s">
        <v>46</v>
      </c>
      <c r="E135" s="258"/>
      <c r="F135" s="125">
        <f t="shared" si="35"/>
        <v>81.599999999999994</v>
      </c>
      <c r="G135" s="150">
        <f t="shared" si="35"/>
        <v>91.8</v>
      </c>
      <c r="H135" s="149">
        <f t="shared" si="35"/>
        <v>81.599999999999994</v>
      </c>
      <c r="I135" s="258"/>
    </row>
    <row r="136" spans="2:9" ht="15" thickBot="1" x14ac:dyDescent="0.35">
      <c r="B136" s="111"/>
      <c r="C136" s="112"/>
      <c r="D136" s="112"/>
      <c r="E136" s="262"/>
      <c r="F136" s="123"/>
      <c r="G136" s="200"/>
      <c r="H136" s="195"/>
      <c r="I136" s="258"/>
    </row>
    <row r="137" spans="2:9" x14ac:dyDescent="0.3">
      <c r="B137" s="240" t="str">
        <f>B35</f>
        <v>Option Period 2</v>
      </c>
      <c r="C137" s="254"/>
      <c r="D137" s="254"/>
      <c r="E137" s="259"/>
      <c r="F137" s="255"/>
      <c r="G137" s="256"/>
      <c r="H137" s="257"/>
      <c r="I137" s="258"/>
    </row>
    <row r="138" spans="2:9" x14ac:dyDescent="0.3">
      <c r="B138" s="244" t="s">
        <v>37</v>
      </c>
      <c r="C138" s="245"/>
      <c r="D138" s="245"/>
      <c r="E138" s="260"/>
      <c r="F138" s="246"/>
      <c r="G138" s="247"/>
      <c r="H138" s="248"/>
      <c r="I138" s="258"/>
    </row>
    <row r="139" spans="2:9" ht="22.8" x14ac:dyDescent="0.3">
      <c r="B139" s="105" t="s">
        <v>38</v>
      </c>
      <c r="C139" s="69">
        <f>Financial_Submission!$C$19</f>
        <v>40</v>
      </c>
      <c r="D139" s="69" t="s">
        <v>46</v>
      </c>
      <c r="E139" s="258"/>
      <c r="F139" s="125">
        <f>IF(F43&lt;$F97,$G97,F33)</f>
        <v>81.599999999999994</v>
      </c>
      <c r="G139" s="150">
        <f>IF(G43&lt;$F97,$G97,G33)</f>
        <v>91.8</v>
      </c>
      <c r="H139" s="149">
        <f>IF(H43&lt;$F97,$G97,H43)</f>
        <v>41.616</v>
      </c>
      <c r="I139" s="258"/>
    </row>
    <row r="140" spans="2:9" x14ac:dyDescent="0.3">
      <c r="B140" s="81"/>
      <c r="C140" s="106"/>
      <c r="D140" s="80"/>
      <c r="E140" s="261"/>
      <c r="F140" s="126"/>
      <c r="G140" s="151"/>
      <c r="H140" s="174"/>
      <c r="I140" s="258"/>
    </row>
    <row r="141" spans="2:9" x14ac:dyDescent="0.3">
      <c r="B141" s="249" t="s">
        <v>40</v>
      </c>
      <c r="C141" s="250"/>
      <c r="D141" s="250"/>
      <c r="E141" s="258"/>
      <c r="F141" s="251"/>
      <c r="G141" s="252"/>
      <c r="H141" s="253"/>
      <c r="I141" s="258"/>
    </row>
    <row r="142" spans="2:9" x14ac:dyDescent="0.3">
      <c r="B142" s="103" t="s">
        <v>64</v>
      </c>
      <c r="C142" s="69">
        <f>Financial_Submission!$C$22</f>
        <v>4</v>
      </c>
      <c r="D142" s="69" t="s">
        <v>46</v>
      </c>
      <c r="E142" s="258"/>
      <c r="F142" s="125">
        <f t="shared" ref="F142:H143" si="36">IF(F46&lt;$F100,$G100,F46)</f>
        <v>83.231999999999999</v>
      </c>
      <c r="G142" s="150">
        <f t="shared" si="36"/>
        <v>104.04</v>
      </c>
      <c r="H142" s="149">
        <f t="shared" si="36"/>
        <v>83.231999999999999</v>
      </c>
      <c r="I142" s="258"/>
    </row>
    <row r="143" spans="2:9" x14ac:dyDescent="0.3">
      <c r="B143" s="103" t="s">
        <v>65</v>
      </c>
      <c r="C143" s="69">
        <f>Financial_Submission!$C$23</f>
        <v>2</v>
      </c>
      <c r="D143" s="69" t="s">
        <v>46</v>
      </c>
      <c r="E143" s="258"/>
      <c r="F143" s="125">
        <f t="shared" si="36"/>
        <v>83.231999999999999</v>
      </c>
      <c r="G143" s="150">
        <f t="shared" si="36"/>
        <v>93.635999999999996</v>
      </c>
      <c r="H143" s="149">
        <f t="shared" si="36"/>
        <v>83.231999999999999</v>
      </c>
      <c r="I143" s="258"/>
    </row>
    <row r="144" spans="2:9" ht="15" thickBot="1" x14ac:dyDescent="0.35">
      <c r="B144" s="111"/>
      <c r="C144" s="112"/>
      <c r="D144" s="112"/>
      <c r="E144" s="262"/>
      <c r="F144" s="123"/>
      <c r="G144" s="200"/>
      <c r="H144" s="195"/>
      <c r="I144" s="258"/>
    </row>
    <row r="145" spans="2:9" x14ac:dyDescent="0.3">
      <c r="B145" s="240" t="str">
        <f>B49</f>
        <v>Option Period 3</v>
      </c>
      <c r="C145" s="254"/>
      <c r="D145" s="254"/>
      <c r="E145" s="259"/>
      <c r="F145" s="255"/>
      <c r="G145" s="256"/>
      <c r="H145" s="257"/>
      <c r="I145" s="258"/>
    </row>
    <row r="146" spans="2:9" x14ac:dyDescent="0.3">
      <c r="B146" s="244" t="s">
        <v>37</v>
      </c>
      <c r="C146" s="245"/>
      <c r="D146" s="245"/>
      <c r="E146" s="260"/>
      <c r="F146" s="246"/>
      <c r="G146" s="247"/>
      <c r="H146" s="248"/>
      <c r="I146" s="258"/>
    </row>
    <row r="147" spans="2:9" ht="22.8" x14ac:dyDescent="0.3">
      <c r="B147" s="105" t="s">
        <v>38</v>
      </c>
      <c r="C147" s="69">
        <f>Financial_Submission!$C$19</f>
        <v>40</v>
      </c>
      <c r="D147" s="69" t="s">
        <v>46</v>
      </c>
      <c r="E147" s="258"/>
      <c r="F147" s="125">
        <f>IF(F57&lt;$F105,$G105,F57)</f>
        <v>42.448320000000002</v>
      </c>
      <c r="G147" s="150">
        <f>IF(G57&lt;$F105,$G105,G57)</f>
        <v>53.060400000000001</v>
      </c>
      <c r="H147" s="149">
        <f>IF(H57&lt;$F105,$G105,H57)</f>
        <v>42.448320000000002</v>
      </c>
      <c r="I147" s="258"/>
    </row>
    <row r="148" spans="2:9" x14ac:dyDescent="0.3">
      <c r="B148" s="81"/>
      <c r="C148" s="106"/>
      <c r="D148" s="80"/>
      <c r="E148" s="261"/>
      <c r="F148" s="126"/>
      <c r="G148" s="151"/>
      <c r="H148" s="174"/>
      <c r="I148" s="258"/>
    </row>
    <row r="149" spans="2:9" x14ac:dyDescent="0.3">
      <c r="B149" s="249" t="s">
        <v>40</v>
      </c>
      <c r="C149" s="250"/>
      <c r="D149" s="250"/>
      <c r="E149" s="258"/>
      <c r="F149" s="251"/>
      <c r="G149" s="252"/>
      <c r="H149" s="253"/>
      <c r="I149" s="258"/>
    </row>
    <row r="150" spans="2:9" x14ac:dyDescent="0.3">
      <c r="B150" s="103" t="s">
        <v>64</v>
      </c>
      <c r="C150" s="69">
        <f>Financial_Submission!$C$22</f>
        <v>4</v>
      </c>
      <c r="D150" s="69" t="s">
        <v>46</v>
      </c>
      <c r="E150" s="258"/>
      <c r="F150" s="125">
        <f t="shared" ref="F150:H151" si="37">IF(F60&lt;$F108,$G108,F60)</f>
        <v>84.896640000000005</v>
      </c>
      <c r="G150" s="150">
        <f t="shared" si="37"/>
        <v>106.1208</v>
      </c>
      <c r="H150" s="149">
        <f t="shared" si="37"/>
        <v>84.896640000000005</v>
      </c>
      <c r="I150" s="258"/>
    </row>
    <row r="151" spans="2:9" x14ac:dyDescent="0.3">
      <c r="B151" s="103" t="s">
        <v>65</v>
      </c>
      <c r="C151" s="69">
        <f>Financial_Submission!$C$23</f>
        <v>2</v>
      </c>
      <c r="D151" s="69" t="s">
        <v>46</v>
      </c>
      <c r="E151" s="258"/>
      <c r="F151" s="125">
        <f t="shared" si="37"/>
        <v>84.896640000000005</v>
      </c>
      <c r="G151" s="150">
        <f t="shared" si="37"/>
        <v>95.508719999999997</v>
      </c>
      <c r="H151" s="149">
        <f t="shared" si="37"/>
        <v>84.896640000000005</v>
      </c>
      <c r="I151" s="258"/>
    </row>
    <row r="152" spans="2:9" ht="15" thickBot="1" x14ac:dyDescent="0.35">
      <c r="B152" s="111"/>
      <c r="C152" s="112"/>
      <c r="D152" s="112"/>
      <c r="E152" s="262"/>
      <c r="F152" s="123"/>
      <c r="G152" s="200"/>
      <c r="H152" s="195"/>
      <c r="I152" s="258"/>
    </row>
    <row r="153" spans="2:9" x14ac:dyDescent="0.3">
      <c r="B153" s="240" t="str">
        <f>B63</f>
        <v>Option Period 4</v>
      </c>
      <c r="C153" s="254"/>
      <c r="D153" s="254"/>
      <c r="E153" s="259"/>
      <c r="F153" s="255"/>
      <c r="G153" s="256"/>
      <c r="H153" s="257"/>
      <c r="I153" s="258"/>
    </row>
    <row r="154" spans="2:9" x14ac:dyDescent="0.3">
      <c r="B154" s="244" t="s">
        <v>37</v>
      </c>
      <c r="C154" s="245"/>
      <c r="D154" s="245"/>
      <c r="E154" s="260"/>
      <c r="F154" s="246"/>
      <c r="G154" s="247"/>
      <c r="H154" s="248"/>
      <c r="I154" s="258"/>
    </row>
    <row r="155" spans="2:9" ht="22.8" x14ac:dyDescent="0.3">
      <c r="B155" s="105" t="s">
        <v>38</v>
      </c>
      <c r="C155" s="69">
        <f>Financial_Submission!$C$19</f>
        <v>40</v>
      </c>
      <c r="D155" s="69" t="s">
        <v>46</v>
      </c>
      <c r="E155" s="258"/>
      <c r="F155" s="125">
        <f>IF(F71&lt;$F113,$G113,F71)</f>
        <v>43.297286400000004</v>
      </c>
      <c r="G155" s="150">
        <f>IF(G71&lt;$F113,$G113,G71)</f>
        <v>54.121608000000002</v>
      </c>
      <c r="H155" s="149">
        <f>IF(H71&lt;$F113,$G113,H71)</f>
        <v>43.297286400000004</v>
      </c>
      <c r="I155" s="258"/>
    </row>
    <row r="156" spans="2:9" x14ac:dyDescent="0.3">
      <c r="B156" s="81"/>
      <c r="C156" s="106"/>
      <c r="D156" s="80"/>
      <c r="E156" s="261"/>
      <c r="F156" s="126"/>
      <c r="G156" s="151"/>
      <c r="H156" s="174"/>
      <c r="I156" s="258"/>
    </row>
    <row r="157" spans="2:9" x14ac:dyDescent="0.3">
      <c r="B157" s="249" t="s">
        <v>40</v>
      </c>
      <c r="C157" s="250"/>
      <c r="D157" s="250"/>
      <c r="E157" s="258"/>
      <c r="F157" s="251"/>
      <c r="G157" s="252"/>
      <c r="H157" s="253"/>
      <c r="I157" s="258"/>
    </row>
    <row r="158" spans="2:9" x14ac:dyDescent="0.3">
      <c r="B158" s="103" t="s">
        <v>64</v>
      </c>
      <c r="C158" s="69">
        <f>Financial_Submission!$C$22</f>
        <v>4</v>
      </c>
      <c r="D158" s="69" t="s">
        <v>46</v>
      </c>
      <c r="E158" s="258"/>
      <c r="F158" s="125">
        <f t="shared" ref="F158:H159" si="38">IF(F74&lt;$F116,$G116,F74)</f>
        <v>86.594572800000009</v>
      </c>
      <c r="G158" s="150">
        <f t="shared" si="38"/>
        <v>108.243216</v>
      </c>
      <c r="H158" s="149">
        <f t="shared" si="38"/>
        <v>86.594572800000009</v>
      </c>
      <c r="I158" s="258"/>
    </row>
    <row r="159" spans="2:9" x14ac:dyDescent="0.3">
      <c r="B159" s="103" t="s">
        <v>65</v>
      </c>
      <c r="C159" s="69">
        <f>Financial_Submission!$C$23</f>
        <v>2</v>
      </c>
      <c r="D159" s="69" t="s">
        <v>46</v>
      </c>
      <c r="E159" s="258"/>
      <c r="F159" s="125">
        <f t="shared" si="38"/>
        <v>86.594572800000009</v>
      </c>
      <c r="G159" s="150">
        <f t="shared" si="38"/>
        <v>97.418894399999999</v>
      </c>
      <c r="H159" s="149">
        <f t="shared" si="38"/>
        <v>86.594572800000009</v>
      </c>
      <c r="I159" s="258"/>
    </row>
    <row r="160" spans="2:9" ht="16.5" customHeight="1" thickBot="1" x14ac:dyDescent="0.35">
      <c r="B160" s="111"/>
      <c r="C160" s="112"/>
      <c r="D160" s="112"/>
      <c r="E160" s="262"/>
      <c r="F160" s="123"/>
      <c r="G160" s="200"/>
      <c r="H160" s="195"/>
      <c r="I160" s="258"/>
    </row>
    <row r="161" spans="2:9" x14ac:dyDescent="0.3">
      <c r="B161" s="18"/>
      <c r="C161" s="33"/>
      <c r="D161" s="33"/>
      <c r="E161" s="18"/>
      <c r="F161" s="33"/>
      <c r="G161" s="33"/>
      <c r="H161" s="89"/>
      <c r="I161" s="18"/>
    </row>
    <row r="162" spans="2:9" x14ac:dyDescent="0.3">
      <c r="B162" s="93" t="s">
        <v>73</v>
      </c>
      <c r="C162" s="94"/>
      <c r="D162" s="94"/>
      <c r="E162" s="84"/>
      <c r="F162" s="95"/>
      <c r="G162" s="95"/>
      <c r="H162" s="95"/>
      <c r="I162" s="84"/>
    </row>
    <row r="163" spans="2:9" ht="15" thickBot="1" x14ac:dyDescent="0.35">
      <c r="B163" s="93"/>
      <c r="C163" s="94" t="s">
        <v>28</v>
      </c>
      <c r="D163" s="94" t="s">
        <v>44</v>
      </c>
      <c r="E163" s="94" t="s">
        <v>58</v>
      </c>
      <c r="F163" s="205" t="str">
        <f>F6</f>
        <v>Bidder 1</v>
      </c>
      <c r="G163" s="205" t="str">
        <f>G6</f>
        <v>Bidder 2</v>
      </c>
      <c r="H163" s="205" t="str">
        <f>H6</f>
        <v>Bidder 3</v>
      </c>
      <c r="I163" s="93"/>
    </row>
    <row r="164" spans="2:9" ht="16.5" customHeight="1" x14ac:dyDescent="0.3">
      <c r="B164" s="190" t="str">
        <f>B7</f>
        <v>Initial Contract Period</v>
      </c>
      <c r="C164" s="191"/>
      <c r="D164" s="191"/>
      <c r="E164" s="196"/>
      <c r="F164" s="209"/>
      <c r="G164" s="209"/>
      <c r="H164" s="210"/>
      <c r="I164" s="85"/>
    </row>
    <row r="165" spans="2:9" ht="16.5" customHeight="1" x14ac:dyDescent="0.3">
      <c r="B165" s="201" t="s">
        <v>66</v>
      </c>
      <c r="C165" s="202"/>
      <c r="D165" s="202"/>
      <c r="E165" s="275"/>
      <c r="F165" s="203"/>
      <c r="G165" s="203"/>
      <c r="H165" s="204"/>
      <c r="I165" s="85"/>
    </row>
    <row r="166" spans="2:9" ht="24" x14ac:dyDescent="0.3">
      <c r="B166" s="74" t="str">
        <f>B9</f>
        <v>Standard Pallets up to and including 64 cu ft at 48” x 40” x 48” (L x W x H) </v>
      </c>
      <c r="C166" s="66">
        <f>Financial_Submission!$C$12</f>
        <v>55</v>
      </c>
      <c r="D166" s="67" t="s">
        <v>45</v>
      </c>
      <c r="E166" s="97" t="s">
        <v>59</v>
      </c>
      <c r="F166" s="206">
        <f t="shared" ref="F166:H170" si="39">F9*$C166</f>
        <v>660</v>
      </c>
      <c r="G166" s="206">
        <f t="shared" si="39"/>
        <v>825</v>
      </c>
      <c r="H166" s="211">
        <f t="shared" si="39"/>
        <v>1100</v>
      </c>
      <c r="I166" s="86"/>
    </row>
    <row r="167" spans="2:9" ht="24" x14ac:dyDescent="0.3">
      <c r="B167" s="74" t="str">
        <f>B10</f>
        <v>Large Pallets from 65 cu ft up to and including 96 cu ft at 48” x 40” x 63” (L x W x H) </v>
      </c>
      <c r="C167" s="66">
        <f>Financial_Submission!$C$13</f>
        <v>35</v>
      </c>
      <c r="D167" s="67" t="s">
        <v>45</v>
      </c>
      <c r="E167" s="97" t="s">
        <v>59</v>
      </c>
      <c r="F167" s="206">
        <f t="shared" si="39"/>
        <v>630</v>
      </c>
      <c r="G167" s="206">
        <f t="shared" si="39"/>
        <v>735</v>
      </c>
      <c r="H167" s="211">
        <f t="shared" si="39"/>
        <v>910</v>
      </c>
      <c r="I167" s="86"/>
    </row>
    <row r="168" spans="2:9" ht="24" x14ac:dyDescent="0.3">
      <c r="B168" s="74" t="str">
        <f>B11</f>
        <v>Oversized Pallets from 97 cu ft up to and including 128 cu ft at 48” x 45” x 87” (L x W x H) </v>
      </c>
      <c r="C168" s="66">
        <f>Financial_Submission!$C$14</f>
        <v>20</v>
      </c>
      <c r="D168" s="67" t="s">
        <v>45</v>
      </c>
      <c r="E168" s="97" t="s">
        <v>59</v>
      </c>
      <c r="F168" s="206">
        <f t="shared" si="39"/>
        <v>440</v>
      </c>
      <c r="G168" s="206">
        <f t="shared" si="39"/>
        <v>500</v>
      </c>
      <c r="H168" s="211">
        <f t="shared" si="39"/>
        <v>600</v>
      </c>
      <c r="I168" s="86"/>
    </row>
    <row r="169" spans="2:9" ht="24" x14ac:dyDescent="0.3">
      <c r="B169" s="74" t="str">
        <f>B12</f>
        <v>Oversized Pallets from 129 cu ft up to 192 cu ft at 48” x 45” x 87” (L x W x H) </v>
      </c>
      <c r="C169" s="66">
        <f>Financial_Submission!$C$15</f>
        <v>1</v>
      </c>
      <c r="D169" s="67" t="s">
        <v>45</v>
      </c>
      <c r="E169" s="97" t="s">
        <v>59</v>
      </c>
      <c r="F169" s="206">
        <f t="shared" si="39"/>
        <v>25</v>
      </c>
      <c r="G169" s="206">
        <f t="shared" si="39"/>
        <v>28</v>
      </c>
      <c r="H169" s="211">
        <f t="shared" si="39"/>
        <v>33</v>
      </c>
      <c r="I169" s="86"/>
    </row>
    <row r="170" spans="2:9" ht="24" x14ac:dyDescent="0.3">
      <c r="B170" s="227" t="str">
        <f>B13</f>
        <v>Unpalletted Items</v>
      </c>
      <c r="C170" s="77">
        <f>Financial_Submission!$C$16</f>
        <v>5</v>
      </c>
      <c r="D170" s="78" t="s">
        <v>76</v>
      </c>
      <c r="E170" s="228" t="s">
        <v>77</v>
      </c>
      <c r="F170" s="229">
        <f t="shared" si="39"/>
        <v>25</v>
      </c>
      <c r="G170" s="229">
        <f t="shared" si="39"/>
        <v>40</v>
      </c>
      <c r="H170" s="230">
        <f t="shared" si="39"/>
        <v>50</v>
      </c>
      <c r="I170" s="86"/>
    </row>
    <row r="171" spans="2:9" x14ac:dyDescent="0.3">
      <c r="B171" s="198" t="s">
        <v>37</v>
      </c>
      <c r="C171" s="199"/>
      <c r="D171" s="199"/>
      <c r="E171" s="275"/>
      <c r="F171" s="231"/>
      <c r="G171" s="231"/>
      <c r="H171" s="232"/>
      <c r="I171" s="86"/>
    </row>
    <row r="172" spans="2:9" ht="22.8" x14ac:dyDescent="0.3">
      <c r="B172" s="74" t="s">
        <v>38</v>
      </c>
      <c r="C172" s="69">
        <f>Financial_Submission!$C$19</f>
        <v>40</v>
      </c>
      <c r="D172" s="69" t="s">
        <v>46</v>
      </c>
      <c r="E172" s="96" t="s">
        <v>60</v>
      </c>
      <c r="F172" s="206">
        <f>F123*$C172</f>
        <v>1600</v>
      </c>
      <c r="G172" s="206">
        <f t="shared" ref="G172:H172" si="40">G123*$C172</f>
        <v>2000</v>
      </c>
      <c r="H172" s="211">
        <f t="shared" si="40"/>
        <v>1600</v>
      </c>
      <c r="I172" s="86"/>
    </row>
    <row r="173" spans="2:9" x14ac:dyDescent="0.3">
      <c r="B173" s="81" t="s">
        <v>39</v>
      </c>
      <c r="C173" s="233">
        <f>Financial_Submission!$C$20</f>
        <v>2500</v>
      </c>
      <c r="D173" s="80" t="s">
        <v>10</v>
      </c>
      <c r="E173" s="234" t="s">
        <v>10</v>
      </c>
      <c r="F173" s="229">
        <f>(1+F16)*$C173</f>
        <v>2612.5</v>
      </c>
      <c r="G173" s="229">
        <f>(1+G16)*$C173</f>
        <v>2600</v>
      </c>
      <c r="H173" s="230">
        <f>(1+H16)*$C173</f>
        <v>2625</v>
      </c>
      <c r="I173" s="86"/>
    </row>
    <row r="174" spans="2:9" x14ac:dyDescent="0.3">
      <c r="B174" s="193" t="s">
        <v>40</v>
      </c>
      <c r="C174" s="189"/>
      <c r="D174" s="189"/>
      <c r="E174" s="96"/>
      <c r="F174" s="207"/>
      <c r="G174" s="207"/>
      <c r="H174" s="212"/>
      <c r="I174" s="86"/>
    </row>
    <row r="175" spans="2:9" x14ac:dyDescent="0.3">
      <c r="B175" s="75" t="s">
        <v>64</v>
      </c>
      <c r="C175" s="69">
        <f>Financial_Submission!$C$22</f>
        <v>4</v>
      </c>
      <c r="D175" s="69" t="s">
        <v>46</v>
      </c>
      <c r="E175" s="96" t="s">
        <v>60</v>
      </c>
      <c r="F175" s="206">
        <f>F126*$C175</f>
        <v>320</v>
      </c>
      <c r="G175" s="206">
        <f t="shared" ref="G175:H175" si="41">G126*$C175</f>
        <v>400</v>
      </c>
      <c r="H175" s="211">
        <f t="shared" si="41"/>
        <v>320</v>
      </c>
      <c r="I175" s="86"/>
    </row>
    <row r="176" spans="2:9" x14ac:dyDescent="0.3">
      <c r="B176" s="75" t="s">
        <v>65</v>
      </c>
      <c r="C176" s="69">
        <f>Financial_Submission!$C$23</f>
        <v>2</v>
      </c>
      <c r="D176" s="69" t="s">
        <v>46</v>
      </c>
      <c r="E176" s="96" t="s">
        <v>60</v>
      </c>
      <c r="F176" s="206">
        <f>F127*$C176</f>
        <v>160</v>
      </c>
      <c r="G176" s="206">
        <f t="shared" ref="G176:H176" si="42">G127*$C176</f>
        <v>180</v>
      </c>
      <c r="H176" s="211">
        <f t="shared" si="42"/>
        <v>160</v>
      </c>
      <c r="I176" s="86"/>
    </row>
    <row r="177" spans="2:9" ht="15" thickBot="1" x14ac:dyDescent="0.35">
      <c r="B177" s="213"/>
      <c r="C177" s="76"/>
      <c r="D177" s="76"/>
      <c r="E177" s="214"/>
      <c r="F177" s="215"/>
      <c r="G177" s="215"/>
      <c r="H177" s="216"/>
      <c r="I177" s="86"/>
    </row>
    <row r="178" spans="2:9" x14ac:dyDescent="0.3">
      <c r="B178" s="190" t="str">
        <f>B21</f>
        <v>Option Period 1</v>
      </c>
      <c r="C178" s="217"/>
      <c r="D178" s="217"/>
      <c r="E178" s="197"/>
      <c r="F178" s="218"/>
      <c r="G178" s="218"/>
      <c r="H178" s="219"/>
      <c r="I178" s="85"/>
    </row>
    <row r="179" spans="2:9" x14ac:dyDescent="0.3">
      <c r="B179" s="201" t="s">
        <v>66</v>
      </c>
      <c r="C179" s="202"/>
      <c r="D179" s="202"/>
      <c r="E179" s="275"/>
      <c r="F179" s="203"/>
      <c r="G179" s="203"/>
      <c r="H179" s="204"/>
      <c r="I179" s="85"/>
    </row>
    <row r="180" spans="2:9" ht="24" x14ac:dyDescent="0.3">
      <c r="B180" s="74" t="str">
        <f>B166</f>
        <v>Standard Pallets up to and including 64 cu ft at 48” x 40” x 48” (L x W x H) </v>
      </c>
      <c r="C180" s="66">
        <f>Financial_Submission!$C$12</f>
        <v>55</v>
      </c>
      <c r="D180" s="67" t="s">
        <v>45</v>
      </c>
      <c r="E180" s="97" t="s">
        <v>59</v>
      </c>
      <c r="F180" s="206">
        <f t="shared" ref="F180:H184" si="43">F23*$C180</f>
        <v>673.2</v>
      </c>
      <c r="G180" s="206">
        <f t="shared" si="43"/>
        <v>841.5</v>
      </c>
      <c r="H180" s="211">
        <f t="shared" si="43"/>
        <v>1122</v>
      </c>
      <c r="I180" s="86"/>
    </row>
    <row r="181" spans="2:9" ht="24" x14ac:dyDescent="0.3">
      <c r="B181" s="74" t="str">
        <f>B167</f>
        <v>Large Pallets from 65 cu ft up to and including 96 cu ft at 48” x 40” x 63” (L x W x H) </v>
      </c>
      <c r="C181" s="66">
        <f>Financial_Submission!$C$13</f>
        <v>35</v>
      </c>
      <c r="D181" s="67" t="s">
        <v>45</v>
      </c>
      <c r="E181" s="97" t="s">
        <v>59</v>
      </c>
      <c r="F181" s="206">
        <f t="shared" si="43"/>
        <v>642.6</v>
      </c>
      <c r="G181" s="206">
        <f t="shared" si="43"/>
        <v>749.7</v>
      </c>
      <c r="H181" s="211">
        <f t="shared" si="43"/>
        <v>928.19999999999993</v>
      </c>
      <c r="I181" s="86"/>
    </row>
    <row r="182" spans="2:9" ht="24" x14ac:dyDescent="0.3">
      <c r="B182" s="74" t="str">
        <f>B168</f>
        <v>Oversized Pallets from 97 cu ft up to and including 128 cu ft at 48” x 45” x 87” (L x W x H) </v>
      </c>
      <c r="C182" s="66">
        <f>Financial_Submission!$C$14</f>
        <v>20</v>
      </c>
      <c r="D182" s="67" t="s">
        <v>45</v>
      </c>
      <c r="E182" s="97" t="s">
        <v>59</v>
      </c>
      <c r="F182" s="206">
        <f t="shared" si="43"/>
        <v>448.8</v>
      </c>
      <c r="G182" s="206">
        <f t="shared" si="43"/>
        <v>510</v>
      </c>
      <c r="H182" s="211">
        <f t="shared" si="43"/>
        <v>612</v>
      </c>
      <c r="I182" s="86"/>
    </row>
    <row r="183" spans="2:9" ht="24" x14ac:dyDescent="0.3">
      <c r="B183" s="74" t="str">
        <f>B169</f>
        <v>Oversized Pallets from 129 cu ft up to 192 cu ft at 48” x 45” x 87” (L x W x H) </v>
      </c>
      <c r="C183" s="66">
        <f>Financial_Submission!$C$15</f>
        <v>1</v>
      </c>
      <c r="D183" s="67" t="s">
        <v>45</v>
      </c>
      <c r="E183" s="97" t="s">
        <v>59</v>
      </c>
      <c r="F183" s="206">
        <f t="shared" si="43"/>
        <v>25.5</v>
      </c>
      <c r="G183" s="206">
        <f t="shared" si="43"/>
        <v>28.560000000000002</v>
      </c>
      <c r="H183" s="211">
        <f t="shared" si="43"/>
        <v>33.660000000000004</v>
      </c>
      <c r="I183" s="86"/>
    </row>
    <row r="184" spans="2:9" ht="24" x14ac:dyDescent="0.3">
      <c r="B184" s="227" t="str">
        <f>B27</f>
        <v>Unpalletted Items</v>
      </c>
      <c r="C184" s="77">
        <f>Financial_Submission!$C$16</f>
        <v>5</v>
      </c>
      <c r="D184" s="78" t="s">
        <v>76</v>
      </c>
      <c r="E184" s="228" t="s">
        <v>77</v>
      </c>
      <c r="F184" s="229">
        <f t="shared" si="43"/>
        <v>25.5</v>
      </c>
      <c r="G184" s="229">
        <f t="shared" si="43"/>
        <v>40.799999999999997</v>
      </c>
      <c r="H184" s="230">
        <f t="shared" si="43"/>
        <v>51</v>
      </c>
      <c r="I184" s="86"/>
    </row>
    <row r="185" spans="2:9" x14ac:dyDescent="0.3">
      <c r="B185" s="192" t="s">
        <v>37</v>
      </c>
      <c r="C185" s="189"/>
      <c r="D185" s="189"/>
      <c r="E185" s="96"/>
      <c r="F185" s="207"/>
      <c r="G185" s="207"/>
      <c r="H185" s="212"/>
      <c r="I185" s="86"/>
    </row>
    <row r="186" spans="2:9" ht="22.8" x14ac:dyDescent="0.3">
      <c r="B186" s="74" t="s">
        <v>38</v>
      </c>
      <c r="C186" s="69">
        <f>Financial_Submission!$C$19</f>
        <v>40</v>
      </c>
      <c r="D186" s="69" t="s">
        <v>46</v>
      </c>
      <c r="E186" s="96" t="s">
        <v>60</v>
      </c>
      <c r="F186" s="206">
        <f>F131*$C186</f>
        <v>1632</v>
      </c>
      <c r="G186" s="206">
        <f t="shared" ref="G186:H186" si="44">G131*$C186</f>
        <v>2040</v>
      </c>
      <c r="H186" s="211">
        <f t="shared" si="44"/>
        <v>1632</v>
      </c>
      <c r="I186" s="86"/>
    </row>
    <row r="187" spans="2:9" x14ac:dyDescent="0.3">
      <c r="B187" s="73" t="s">
        <v>39</v>
      </c>
      <c r="C187" s="145">
        <f>Financial_Submission!$C$20</f>
        <v>2500</v>
      </c>
      <c r="D187" s="69" t="s">
        <v>10</v>
      </c>
      <c r="E187" s="96" t="s">
        <v>10</v>
      </c>
      <c r="F187" s="206">
        <f>(1+F30)*$C187</f>
        <v>2612.5</v>
      </c>
      <c r="G187" s="206">
        <f>(1+G30)*$C187</f>
        <v>2600</v>
      </c>
      <c r="H187" s="211">
        <f>(1+H30)*$C187</f>
        <v>2625</v>
      </c>
      <c r="I187" s="86"/>
    </row>
    <row r="188" spans="2:9" x14ac:dyDescent="0.3">
      <c r="B188" s="235" t="s">
        <v>40</v>
      </c>
      <c r="C188" s="199"/>
      <c r="D188" s="199"/>
      <c r="E188" s="275"/>
      <c r="F188" s="231"/>
      <c r="G188" s="231"/>
      <c r="H188" s="232"/>
      <c r="I188" s="86"/>
    </row>
    <row r="189" spans="2:9" x14ac:dyDescent="0.3">
      <c r="B189" s="75" t="s">
        <v>64</v>
      </c>
      <c r="C189" s="69">
        <f>Financial_Submission!$C$22</f>
        <v>4</v>
      </c>
      <c r="D189" s="69" t="s">
        <v>46</v>
      </c>
      <c r="E189" s="96" t="s">
        <v>60</v>
      </c>
      <c r="F189" s="206">
        <f>F134*$C189</f>
        <v>326.39999999999998</v>
      </c>
      <c r="G189" s="206">
        <f t="shared" ref="G189:H189" si="45">G134*$C189</f>
        <v>408</v>
      </c>
      <c r="H189" s="211">
        <f t="shared" si="45"/>
        <v>326.39999999999998</v>
      </c>
      <c r="I189" s="86"/>
    </row>
    <row r="190" spans="2:9" x14ac:dyDescent="0.3">
      <c r="B190" s="75" t="s">
        <v>65</v>
      </c>
      <c r="C190" s="69">
        <f>Financial_Submission!$C$23</f>
        <v>2</v>
      </c>
      <c r="D190" s="69" t="s">
        <v>46</v>
      </c>
      <c r="E190" s="96" t="s">
        <v>60</v>
      </c>
      <c r="F190" s="206">
        <f>F135*$C190</f>
        <v>163.19999999999999</v>
      </c>
      <c r="G190" s="206">
        <f t="shared" ref="G190:H190" si="46">G135*$C190</f>
        <v>183.6</v>
      </c>
      <c r="H190" s="211">
        <f t="shared" si="46"/>
        <v>163.19999999999999</v>
      </c>
      <c r="I190" s="86"/>
    </row>
    <row r="191" spans="2:9" ht="15" thickBot="1" x14ac:dyDescent="0.35">
      <c r="B191" s="111"/>
      <c r="C191" s="112"/>
      <c r="D191" s="112"/>
      <c r="E191" s="214"/>
      <c r="F191" s="215"/>
      <c r="G191" s="215"/>
      <c r="H191" s="216"/>
      <c r="I191" s="86"/>
    </row>
    <row r="192" spans="2:9" x14ac:dyDescent="0.3">
      <c r="B192" s="190" t="str">
        <f>B35</f>
        <v>Option Period 2</v>
      </c>
      <c r="C192" s="217"/>
      <c r="D192" s="217"/>
      <c r="E192" s="197"/>
      <c r="F192" s="218"/>
      <c r="G192" s="218"/>
      <c r="H192" s="219"/>
      <c r="I192" s="85"/>
    </row>
    <row r="193" spans="2:9" x14ac:dyDescent="0.3">
      <c r="B193" s="201" t="s">
        <v>66</v>
      </c>
      <c r="C193" s="202"/>
      <c r="D193" s="202"/>
      <c r="E193" s="275"/>
      <c r="F193" s="203"/>
      <c r="G193" s="203"/>
      <c r="H193" s="204"/>
      <c r="I193" s="85"/>
    </row>
    <row r="194" spans="2:9" ht="24" x14ac:dyDescent="0.3">
      <c r="B194" s="74" t="str">
        <f>B180</f>
        <v>Standard Pallets up to and including 64 cu ft at 48” x 40” x 48” (L x W x H) </v>
      </c>
      <c r="C194" s="66">
        <f>Financial_Submission!$C$12</f>
        <v>55</v>
      </c>
      <c r="D194" s="67" t="s">
        <v>45</v>
      </c>
      <c r="E194" s="97" t="s">
        <v>59</v>
      </c>
      <c r="F194" s="206">
        <f t="shared" ref="F194:H198" si="47">F37*$C194</f>
        <v>686.66399999999999</v>
      </c>
      <c r="G194" s="206">
        <f t="shared" si="47"/>
        <v>858.33</v>
      </c>
      <c r="H194" s="211">
        <f t="shared" si="47"/>
        <v>1144.44</v>
      </c>
      <c r="I194" s="86"/>
    </row>
    <row r="195" spans="2:9" ht="24" x14ac:dyDescent="0.3">
      <c r="B195" s="74" t="str">
        <f>B181</f>
        <v>Large Pallets from 65 cu ft up to and including 96 cu ft at 48” x 40” x 63” (L x W x H) </v>
      </c>
      <c r="C195" s="66">
        <f>Financial_Submission!$C$13</f>
        <v>35</v>
      </c>
      <c r="D195" s="67" t="s">
        <v>45</v>
      </c>
      <c r="E195" s="97" t="s">
        <v>59</v>
      </c>
      <c r="F195" s="206">
        <f t="shared" si="47"/>
        <v>655.452</v>
      </c>
      <c r="G195" s="206">
        <f t="shared" si="47"/>
        <v>764.69400000000007</v>
      </c>
      <c r="H195" s="211">
        <f t="shared" si="47"/>
        <v>946.76400000000001</v>
      </c>
      <c r="I195" s="86"/>
    </row>
    <row r="196" spans="2:9" ht="24" x14ac:dyDescent="0.3">
      <c r="B196" s="74" t="str">
        <f>B182</f>
        <v>Oversized Pallets from 97 cu ft up to and including 128 cu ft at 48” x 45” x 87” (L x W x H) </v>
      </c>
      <c r="C196" s="66">
        <f>Financial_Submission!$C$14</f>
        <v>20</v>
      </c>
      <c r="D196" s="67" t="s">
        <v>45</v>
      </c>
      <c r="E196" s="97" t="s">
        <v>59</v>
      </c>
      <c r="F196" s="206">
        <f t="shared" si="47"/>
        <v>457.77600000000007</v>
      </c>
      <c r="G196" s="206">
        <f t="shared" si="47"/>
        <v>520.20000000000005</v>
      </c>
      <c r="H196" s="211">
        <f t="shared" si="47"/>
        <v>624.24</v>
      </c>
      <c r="I196" s="86"/>
    </row>
    <row r="197" spans="2:9" ht="24" x14ac:dyDescent="0.3">
      <c r="B197" s="74" t="str">
        <f>B183</f>
        <v>Oversized Pallets from 129 cu ft up to 192 cu ft at 48” x 45” x 87” (L x W x H) </v>
      </c>
      <c r="C197" s="66">
        <f>Financial_Submission!$C$15</f>
        <v>1</v>
      </c>
      <c r="D197" s="67" t="s">
        <v>45</v>
      </c>
      <c r="E197" s="97" t="s">
        <v>59</v>
      </c>
      <c r="F197" s="206">
        <f t="shared" si="47"/>
        <v>26.01</v>
      </c>
      <c r="G197" s="206">
        <f t="shared" si="47"/>
        <v>29.131200000000003</v>
      </c>
      <c r="H197" s="211">
        <f t="shared" si="47"/>
        <v>34.333200000000005</v>
      </c>
      <c r="I197" s="86"/>
    </row>
    <row r="198" spans="2:9" ht="24" x14ac:dyDescent="0.3">
      <c r="B198" s="227" t="str">
        <f>B41</f>
        <v>Unpalletted Items</v>
      </c>
      <c r="C198" s="77">
        <f>Financial_Submission!$C$16</f>
        <v>5</v>
      </c>
      <c r="D198" s="78" t="s">
        <v>76</v>
      </c>
      <c r="E198" s="228" t="s">
        <v>77</v>
      </c>
      <c r="F198" s="229">
        <f t="shared" si="47"/>
        <v>26.009999999999998</v>
      </c>
      <c r="G198" s="229">
        <f t="shared" si="47"/>
        <v>41.616</v>
      </c>
      <c r="H198" s="230">
        <f t="shared" si="47"/>
        <v>52.019999999999996</v>
      </c>
      <c r="I198" s="86"/>
    </row>
    <row r="199" spans="2:9" x14ac:dyDescent="0.3">
      <c r="B199" s="198" t="s">
        <v>37</v>
      </c>
      <c r="C199" s="199"/>
      <c r="D199" s="199"/>
      <c r="E199" s="275"/>
      <c r="F199" s="231"/>
      <c r="G199" s="231"/>
      <c r="H199" s="232"/>
      <c r="I199" s="86"/>
    </row>
    <row r="200" spans="2:9" ht="22.8" x14ac:dyDescent="0.3">
      <c r="B200" s="74" t="s">
        <v>38</v>
      </c>
      <c r="C200" s="69">
        <f>Financial_Submission!$C$19</f>
        <v>40</v>
      </c>
      <c r="D200" s="69" t="s">
        <v>46</v>
      </c>
      <c r="E200" s="96" t="s">
        <v>60</v>
      </c>
      <c r="F200" s="206">
        <f>F139*$C200</f>
        <v>3264</v>
      </c>
      <c r="G200" s="206">
        <f t="shared" ref="G200:H200" si="48">G139*$C200</f>
        <v>3672</v>
      </c>
      <c r="H200" s="211">
        <f t="shared" si="48"/>
        <v>1664.6399999999999</v>
      </c>
      <c r="I200" s="86"/>
    </row>
    <row r="201" spans="2:9" x14ac:dyDescent="0.3">
      <c r="B201" s="73" t="s">
        <v>39</v>
      </c>
      <c r="C201" s="145">
        <f>Financial_Submission!$C$20</f>
        <v>2500</v>
      </c>
      <c r="D201" s="69" t="s">
        <v>10</v>
      </c>
      <c r="E201" s="96" t="s">
        <v>10</v>
      </c>
      <c r="F201" s="206">
        <f>(1+F44)*$C201</f>
        <v>2612.5</v>
      </c>
      <c r="G201" s="206">
        <f>(1+G44)*$C201</f>
        <v>2600</v>
      </c>
      <c r="H201" s="211">
        <f>(1+H44)*$C201</f>
        <v>2625</v>
      </c>
      <c r="I201" s="86"/>
    </row>
    <row r="202" spans="2:9" x14ac:dyDescent="0.3">
      <c r="B202" s="235" t="s">
        <v>40</v>
      </c>
      <c r="C202" s="199"/>
      <c r="D202" s="199"/>
      <c r="E202" s="275"/>
      <c r="F202" s="231"/>
      <c r="G202" s="231"/>
      <c r="H202" s="232"/>
      <c r="I202" s="86"/>
    </row>
    <row r="203" spans="2:9" x14ac:dyDescent="0.3">
      <c r="B203" s="75" t="s">
        <v>64</v>
      </c>
      <c r="C203" s="69">
        <f>Financial_Submission!$C$22</f>
        <v>4</v>
      </c>
      <c r="D203" s="69" t="s">
        <v>46</v>
      </c>
      <c r="E203" s="96" t="s">
        <v>60</v>
      </c>
      <c r="F203" s="206">
        <f>F142*$C203</f>
        <v>332.928</v>
      </c>
      <c r="G203" s="206">
        <f t="shared" ref="G203:H203" si="49">G142*$C203</f>
        <v>416.16</v>
      </c>
      <c r="H203" s="211">
        <f t="shared" si="49"/>
        <v>332.928</v>
      </c>
      <c r="I203" s="86"/>
    </row>
    <row r="204" spans="2:9" x14ac:dyDescent="0.3">
      <c r="B204" s="75" t="s">
        <v>65</v>
      </c>
      <c r="C204" s="69">
        <f>Financial_Submission!$C$23</f>
        <v>2</v>
      </c>
      <c r="D204" s="69" t="s">
        <v>46</v>
      </c>
      <c r="E204" s="96" t="s">
        <v>60</v>
      </c>
      <c r="F204" s="206">
        <f>F143*$C204</f>
        <v>166.464</v>
      </c>
      <c r="G204" s="206">
        <f t="shared" ref="G204:H204" si="50">G143*$C204</f>
        <v>187.27199999999999</v>
      </c>
      <c r="H204" s="211">
        <f t="shared" si="50"/>
        <v>166.464</v>
      </c>
      <c r="I204" s="86"/>
    </row>
    <row r="205" spans="2:9" ht="15" thickBot="1" x14ac:dyDescent="0.35">
      <c r="B205" s="111"/>
      <c r="C205" s="112"/>
      <c r="D205" s="112"/>
      <c r="E205" s="214"/>
      <c r="F205" s="215"/>
      <c r="G205" s="215"/>
      <c r="H205" s="216"/>
      <c r="I205" s="86"/>
    </row>
    <row r="206" spans="2:9" x14ac:dyDescent="0.3">
      <c r="B206" s="190" t="str">
        <f>B49</f>
        <v>Option Period 3</v>
      </c>
      <c r="C206" s="217"/>
      <c r="D206" s="217"/>
      <c r="E206" s="197"/>
      <c r="F206" s="218"/>
      <c r="G206" s="218"/>
      <c r="H206" s="219"/>
      <c r="I206" s="85"/>
    </row>
    <row r="207" spans="2:9" x14ac:dyDescent="0.3">
      <c r="B207" s="201" t="s">
        <v>66</v>
      </c>
      <c r="C207" s="202"/>
      <c r="D207" s="202"/>
      <c r="E207" s="275"/>
      <c r="F207" s="203"/>
      <c r="G207" s="203"/>
      <c r="H207" s="204"/>
      <c r="I207" s="85"/>
    </row>
    <row r="208" spans="2:9" ht="24" x14ac:dyDescent="0.3">
      <c r="B208" s="74" t="str">
        <f>B194</f>
        <v>Standard Pallets up to and including 64 cu ft at 48” x 40” x 48” (L x W x H) </v>
      </c>
      <c r="C208" s="66">
        <f>Financial_Submission!$C$12</f>
        <v>55</v>
      </c>
      <c r="D208" s="67" t="s">
        <v>45</v>
      </c>
      <c r="E208" s="97" t="s">
        <v>59</v>
      </c>
      <c r="F208" s="206">
        <f t="shared" ref="F208:H212" si="51">F51*$C208</f>
        <v>700.39728000000002</v>
      </c>
      <c r="G208" s="206">
        <f t="shared" si="51"/>
        <v>875.49660000000006</v>
      </c>
      <c r="H208" s="211">
        <f t="shared" si="51"/>
        <v>1167.3288</v>
      </c>
      <c r="I208" s="86"/>
    </row>
    <row r="209" spans="2:9" ht="24" x14ac:dyDescent="0.3">
      <c r="B209" s="74" t="str">
        <f>B195</f>
        <v>Large Pallets from 65 cu ft up to and including 96 cu ft at 48” x 40” x 63” (L x W x H) </v>
      </c>
      <c r="C209" s="66">
        <f>Financial_Submission!$C$13</f>
        <v>35</v>
      </c>
      <c r="D209" s="67" t="s">
        <v>45</v>
      </c>
      <c r="E209" s="97" t="s">
        <v>59</v>
      </c>
      <c r="F209" s="206">
        <f t="shared" si="51"/>
        <v>668.56104000000005</v>
      </c>
      <c r="G209" s="206">
        <f t="shared" si="51"/>
        <v>779.98788000000002</v>
      </c>
      <c r="H209" s="211">
        <f t="shared" si="51"/>
        <v>965.69928000000004</v>
      </c>
      <c r="I209" s="86"/>
    </row>
    <row r="210" spans="2:9" ht="24" x14ac:dyDescent="0.3">
      <c r="B210" s="74" t="str">
        <f>B196</f>
        <v>Oversized Pallets from 97 cu ft up to and including 128 cu ft at 48” x 45” x 87” (L x W x H) </v>
      </c>
      <c r="C210" s="66">
        <f>Financial_Submission!$C$14</f>
        <v>20</v>
      </c>
      <c r="D210" s="67" t="s">
        <v>45</v>
      </c>
      <c r="E210" s="97" t="s">
        <v>59</v>
      </c>
      <c r="F210" s="206">
        <f t="shared" si="51"/>
        <v>466.93152000000003</v>
      </c>
      <c r="G210" s="206">
        <f t="shared" si="51"/>
        <v>530.60400000000004</v>
      </c>
      <c r="H210" s="211">
        <f t="shared" si="51"/>
        <v>636.72480000000007</v>
      </c>
      <c r="I210" s="86"/>
    </row>
    <row r="211" spans="2:9" ht="24" x14ac:dyDescent="0.3">
      <c r="B211" s="74" t="str">
        <f>B197</f>
        <v>Oversized Pallets from 129 cu ft up to 192 cu ft at 48” x 45” x 87” (L x W x H) </v>
      </c>
      <c r="C211" s="66">
        <f>Financial_Submission!$C$15</f>
        <v>1</v>
      </c>
      <c r="D211" s="67" t="s">
        <v>45</v>
      </c>
      <c r="E211" s="97" t="s">
        <v>59</v>
      </c>
      <c r="F211" s="206">
        <f t="shared" si="51"/>
        <v>26.530200000000001</v>
      </c>
      <c r="G211" s="206">
        <f t="shared" si="51"/>
        <v>29.713824000000002</v>
      </c>
      <c r="H211" s="211">
        <f t="shared" si="51"/>
        <v>35.019864000000005</v>
      </c>
      <c r="I211" s="86"/>
    </row>
    <row r="212" spans="2:9" ht="24" x14ac:dyDescent="0.3">
      <c r="B212" s="227" t="str">
        <f>B55</f>
        <v>Unpalletted Items</v>
      </c>
      <c r="C212" s="77">
        <f>Financial_Submission!$C$16</f>
        <v>5</v>
      </c>
      <c r="D212" s="78" t="s">
        <v>76</v>
      </c>
      <c r="E212" s="228" t="s">
        <v>77</v>
      </c>
      <c r="F212" s="229">
        <f t="shared" si="51"/>
        <v>26.530200000000001</v>
      </c>
      <c r="G212" s="229">
        <f t="shared" si="51"/>
        <v>42.448319999999995</v>
      </c>
      <c r="H212" s="230">
        <f t="shared" si="51"/>
        <v>53.060400000000001</v>
      </c>
      <c r="I212" s="86"/>
    </row>
    <row r="213" spans="2:9" x14ac:dyDescent="0.3">
      <c r="B213" s="198" t="s">
        <v>37</v>
      </c>
      <c r="C213" s="199"/>
      <c r="D213" s="199"/>
      <c r="E213" s="275"/>
      <c r="F213" s="231"/>
      <c r="G213" s="231"/>
      <c r="H213" s="232"/>
      <c r="I213" s="86"/>
    </row>
    <row r="214" spans="2:9" ht="22.8" x14ac:dyDescent="0.3">
      <c r="B214" s="74" t="s">
        <v>38</v>
      </c>
      <c r="C214" s="69">
        <f>Financial_Submission!$C$19</f>
        <v>40</v>
      </c>
      <c r="D214" s="69" t="s">
        <v>46</v>
      </c>
      <c r="E214" s="96" t="s">
        <v>60</v>
      </c>
      <c r="F214" s="206">
        <f>F147*$C214</f>
        <v>1697.9328</v>
      </c>
      <c r="G214" s="206">
        <f t="shared" ref="G214:H214" si="52">G147*$C214</f>
        <v>2122.4160000000002</v>
      </c>
      <c r="H214" s="211">
        <f t="shared" si="52"/>
        <v>1697.9328</v>
      </c>
      <c r="I214" s="86"/>
    </row>
    <row r="215" spans="2:9" x14ac:dyDescent="0.3">
      <c r="B215" s="73" t="s">
        <v>39</v>
      </c>
      <c r="C215" s="145">
        <f>Financial_Submission!$C$20</f>
        <v>2500</v>
      </c>
      <c r="D215" s="69" t="s">
        <v>10</v>
      </c>
      <c r="E215" s="96" t="s">
        <v>10</v>
      </c>
      <c r="F215" s="206">
        <f>(1+F58)*$C215</f>
        <v>2612.5</v>
      </c>
      <c r="G215" s="206">
        <f>(1+G58)*$C215</f>
        <v>2600</v>
      </c>
      <c r="H215" s="211">
        <f>(1+H58)*$C215</f>
        <v>2625</v>
      </c>
      <c r="I215" s="86"/>
    </row>
    <row r="216" spans="2:9" x14ac:dyDescent="0.3">
      <c r="B216" s="235" t="s">
        <v>40</v>
      </c>
      <c r="C216" s="199"/>
      <c r="D216" s="199"/>
      <c r="E216" s="275"/>
      <c r="F216" s="231"/>
      <c r="G216" s="231"/>
      <c r="H216" s="232"/>
      <c r="I216" s="86"/>
    </row>
    <row r="217" spans="2:9" x14ac:dyDescent="0.3">
      <c r="B217" s="75" t="s">
        <v>64</v>
      </c>
      <c r="C217" s="69">
        <f>Financial_Submission!$C$22</f>
        <v>4</v>
      </c>
      <c r="D217" s="69" t="s">
        <v>46</v>
      </c>
      <c r="E217" s="96" t="s">
        <v>60</v>
      </c>
      <c r="F217" s="206">
        <f>F150*$C217</f>
        <v>339.58656000000002</v>
      </c>
      <c r="G217" s="206">
        <f t="shared" ref="G217:H217" si="53">G150*$C217</f>
        <v>424.48320000000001</v>
      </c>
      <c r="H217" s="211">
        <f t="shared" si="53"/>
        <v>339.58656000000002</v>
      </c>
      <c r="I217" s="86"/>
    </row>
    <row r="218" spans="2:9" x14ac:dyDescent="0.3">
      <c r="B218" s="75" t="s">
        <v>65</v>
      </c>
      <c r="C218" s="69">
        <f>Financial_Submission!$C$23</f>
        <v>2</v>
      </c>
      <c r="D218" s="69" t="s">
        <v>46</v>
      </c>
      <c r="E218" s="96" t="s">
        <v>60</v>
      </c>
      <c r="F218" s="206">
        <f>F151*$C218</f>
        <v>169.79328000000001</v>
      </c>
      <c r="G218" s="206">
        <f t="shared" ref="G218:H218" si="54">G151*$C218</f>
        <v>191.01743999999999</v>
      </c>
      <c r="H218" s="211">
        <f t="shared" si="54"/>
        <v>169.79328000000001</v>
      </c>
      <c r="I218" s="86"/>
    </row>
    <row r="219" spans="2:9" ht="15" thickBot="1" x14ac:dyDescent="0.35">
      <c r="B219" s="111"/>
      <c r="C219" s="112"/>
      <c r="D219" s="112"/>
      <c r="E219" s="214"/>
      <c r="F219" s="215"/>
      <c r="G219" s="215"/>
      <c r="H219" s="216"/>
      <c r="I219" s="86"/>
    </row>
    <row r="220" spans="2:9" x14ac:dyDescent="0.3">
      <c r="B220" s="190" t="str">
        <f>B63</f>
        <v>Option Period 4</v>
      </c>
      <c r="C220" s="217"/>
      <c r="D220" s="217"/>
      <c r="E220" s="197"/>
      <c r="F220" s="218"/>
      <c r="G220" s="218"/>
      <c r="H220" s="219"/>
      <c r="I220" s="85"/>
    </row>
    <row r="221" spans="2:9" x14ac:dyDescent="0.3">
      <c r="B221" s="201" t="s">
        <v>66</v>
      </c>
      <c r="C221" s="202"/>
      <c r="D221" s="202"/>
      <c r="E221" s="275"/>
      <c r="F221" s="203"/>
      <c r="G221" s="203"/>
      <c r="H221" s="204"/>
      <c r="I221" s="85"/>
    </row>
    <row r="222" spans="2:9" ht="24" x14ac:dyDescent="0.3">
      <c r="B222" s="74" t="str">
        <f>B208</f>
        <v>Standard Pallets up to and including 64 cu ft at 48” x 40” x 48” (L x W x H) </v>
      </c>
      <c r="C222" s="66">
        <f>Financial_Submission!$C$12</f>
        <v>55</v>
      </c>
      <c r="D222" s="67" t="s">
        <v>45</v>
      </c>
      <c r="E222" s="97" t="s">
        <v>59</v>
      </c>
      <c r="F222" s="206">
        <f t="shared" ref="F222:H226" si="55">F65*$C222</f>
        <v>714.40522559999999</v>
      </c>
      <c r="G222" s="206">
        <f t="shared" si="55"/>
        <v>893.00653200000022</v>
      </c>
      <c r="H222" s="211">
        <f t="shared" si="55"/>
        <v>1190.6753760000001</v>
      </c>
      <c r="I222" s="86"/>
    </row>
    <row r="223" spans="2:9" ht="24" x14ac:dyDescent="0.3">
      <c r="B223" s="74" t="str">
        <f>B209</f>
        <v>Large Pallets from 65 cu ft up to and including 96 cu ft at 48” x 40” x 63” (L x W x H) </v>
      </c>
      <c r="C223" s="66">
        <f>Financial_Submission!$C$13</f>
        <v>35</v>
      </c>
      <c r="D223" s="67" t="s">
        <v>45</v>
      </c>
      <c r="E223" s="97" t="s">
        <v>59</v>
      </c>
      <c r="F223" s="206">
        <f t="shared" si="55"/>
        <v>681.93226079999999</v>
      </c>
      <c r="G223" s="206">
        <f t="shared" si="55"/>
        <v>795.58763760000011</v>
      </c>
      <c r="H223" s="211">
        <f t="shared" si="55"/>
        <v>985.01326560000007</v>
      </c>
      <c r="I223" s="86"/>
    </row>
    <row r="224" spans="2:9" ht="24" x14ac:dyDescent="0.3">
      <c r="B224" s="74" t="str">
        <f>B210</f>
        <v>Oversized Pallets from 97 cu ft up to and including 128 cu ft at 48” x 45” x 87” (L x W x H) </v>
      </c>
      <c r="C224" s="66">
        <f>Financial_Submission!$C$14</f>
        <v>20</v>
      </c>
      <c r="D224" s="67" t="s">
        <v>45</v>
      </c>
      <c r="E224" s="97" t="s">
        <v>59</v>
      </c>
      <c r="F224" s="206">
        <f t="shared" si="55"/>
        <v>476.27015040000003</v>
      </c>
      <c r="G224" s="206">
        <f t="shared" si="55"/>
        <v>541.21608000000003</v>
      </c>
      <c r="H224" s="211">
        <f t="shared" si="55"/>
        <v>649.45929600000011</v>
      </c>
      <c r="I224" s="86"/>
    </row>
    <row r="225" spans="2:11" ht="24" x14ac:dyDescent="0.3">
      <c r="B225" s="74" t="str">
        <f>B211</f>
        <v>Oversized Pallets from 129 cu ft up to 192 cu ft at 48” x 45” x 87” (L x W x H) </v>
      </c>
      <c r="C225" s="66">
        <f>Financial_Submission!$C$15</f>
        <v>1</v>
      </c>
      <c r="D225" s="67" t="s">
        <v>45</v>
      </c>
      <c r="E225" s="97" t="s">
        <v>59</v>
      </c>
      <c r="F225" s="206">
        <f t="shared" si="55"/>
        <v>27.060804000000001</v>
      </c>
      <c r="G225" s="206">
        <f t="shared" si="55"/>
        <v>30.308100480000004</v>
      </c>
      <c r="H225" s="211">
        <f t="shared" si="55"/>
        <v>35.72026128000001</v>
      </c>
      <c r="I225" s="86"/>
    </row>
    <row r="226" spans="2:11" ht="24" x14ac:dyDescent="0.3">
      <c r="B226" s="227" t="str">
        <f>B69</f>
        <v>Unpalletted Items</v>
      </c>
      <c r="C226" s="77">
        <f>Financial_Submission!$C$16</f>
        <v>5</v>
      </c>
      <c r="D226" s="78" t="s">
        <v>76</v>
      </c>
      <c r="E226" s="228" t="s">
        <v>77</v>
      </c>
      <c r="F226" s="229">
        <f t="shared" si="55"/>
        <v>27.060804000000005</v>
      </c>
      <c r="G226" s="229">
        <f t="shared" si="55"/>
        <v>43.297286399999997</v>
      </c>
      <c r="H226" s="230">
        <f t="shared" si="55"/>
        <v>54.121608000000009</v>
      </c>
      <c r="I226" s="86"/>
    </row>
    <row r="227" spans="2:11" x14ac:dyDescent="0.3">
      <c r="B227" s="198" t="s">
        <v>37</v>
      </c>
      <c r="C227" s="199"/>
      <c r="D227" s="199"/>
      <c r="E227" s="275"/>
      <c r="F227" s="231"/>
      <c r="G227" s="231"/>
      <c r="H227" s="232"/>
      <c r="I227" s="86"/>
    </row>
    <row r="228" spans="2:11" ht="22.8" x14ac:dyDescent="0.3">
      <c r="B228" s="74" t="s">
        <v>38</v>
      </c>
      <c r="C228" s="69">
        <f>Financial_Submission!$C$19</f>
        <v>40</v>
      </c>
      <c r="D228" s="69" t="s">
        <v>46</v>
      </c>
      <c r="E228" s="96" t="s">
        <v>60</v>
      </c>
      <c r="F228" s="206">
        <f>F155*$C228</f>
        <v>1731.8914560000003</v>
      </c>
      <c r="G228" s="206">
        <f t="shared" ref="G228:H228" si="56">G155*$C228</f>
        <v>2164.8643200000001</v>
      </c>
      <c r="H228" s="211">
        <f t="shared" si="56"/>
        <v>1731.8914560000003</v>
      </c>
      <c r="I228" s="86"/>
    </row>
    <row r="229" spans="2:11" x14ac:dyDescent="0.3">
      <c r="B229" s="73" t="s">
        <v>39</v>
      </c>
      <c r="C229" s="145">
        <f>Financial_Submission!$C$20</f>
        <v>2500</v>
      </c>
      <c r="D229" s="69" t="s">
        <v>10</v>
      </c>
      <c r="E229" s="96" t="s">
        <v>10</v>
      </c>
      <c r="F229" s="206">
        <f>(1+F72)*$C229</f>
        <v>2612.5</v>
      </c>
      <c r="G229" s="206">
        <f>(1+G72)*$C229</f>
        <v>2600</v>
      </c>
      <c r="H229" s="211">
        <f>(1+H72)*$C229</f>
        <v>2625</v>
      </c>
      <c r="I229" s="86"/>
    </row>
    <row r="230" spans="2:11" x14ac:dyDescent="0.3">
      <c r="B230" s="235" t="s">
        <v>40</v>
      </c>
      <c r="C230" s="199"/>
      <c r="D230" s="199"/>
      <c r="E230" s="275"/>
      <c r="F230" s="231"/>
      <c r="G230" s="231"/>
      <c r="H230" s="232"/>
      <c r="I230" s="86"/>
    </row>
    <row r="231" spans="2:11" x14ac:dyDescent="0.3">
      <c r="B231" s="75" t="s">
        <v>64</v>
      </c>
      <c r="C231" s="69">
        <f>Financial_Submission!$C$22</f>
        <v>4</v>
      </c>
      <c r="D231" s="69" t="s">
        <v>46</v>
      </c>
      <c r="E231" s="96" t="s">
        <v>60</v>
      </c>
      <c r="F231" s="206">
        <f>F158*$C231</f>
        <v>346.37829120000004</v>
      </c>
      <c r="G231" s="206">
        <f t="shared" ref="G231:H231" si="57">G158*$C231</f>
        <v>432.97286400000002</v>
      </c>
      <c r="H231" s="211">
        <f t="shared" si="57"/>
        <v>346.37829120000004</v>
      </c>
      <c r="I231" s="86"/>
    </row>
    <row r="232" spans="2:11" x14ac:dyDescent="0.3">
      <c r="B232" s="75" t="s">
        <v>65</v>
      </c>
      <c r="C232" s="69">
        <f>Financial_Submission!$C$23</f>
        <v>2</v>
      </c>
      <c r="D232" s="69" t="s">
        <v>46</v>
      </c>
      <c r="E232" s="96" t="s">
        <v>60</v>
      </c>
      <c r="F232" s="206">
        <f>F159*$C232</f>
        <v>173.18914560000002</v>
      </c>
      <c r="G232" s="206">
        <f t="shared" ref="G232:H232" si="58">G159*$C232</f>
        <v>194.8377888</v>
      </c>
      <c r="H232" s="211">
        <f t="shared" si="58"/>
        <v>173.18914560000002</v>
      </c>
      <c r="I232" s="86"/>
    </row>
    <row r="233" spans="2:11" ht="15" thickBot="1" x14ac:dyDescent="0.35">
      <c r="B233" s="220"/>
      <c r="C233" s="221"/>
      <c r="D233" s="221"/>
      <c r="E233" s="214"/>
      <c r="F233" s="215"/>
      <c r="G233" s="215"/>
      <c r="H233" s="216"/>
      <c r="I233" s="86"/>
    </row>
    <row r="234" spans="2:11" ht="16.5" customHeight="1" x14ac:dyDescent="0.3">
      <c r="B234" s="224"/>
      <c r="C234" s="222"/>
      <c r="D234" s="222"/>
      <c r="E234" s="196"/>
      <c r="F234" s="223"/>
      <c r="G234" s="223"/>
      <c r="H234" s="225"/>
      <c r="I234" s="86"/>
    </row>
    <row r="235" spans="2:11" ht="16.5" customHeight="1" thickBot="1" x14ac:dyDescent="0.35">
      <c r="B235" s="276" t="s">
        <v>62</v>
      </c>
      <c r="C235" s="194"/>
      <c r="D235" s="194"/>
      <c r="E235" s="277"/>
      <c r="F235" s="208">
        <f>SUM(F166:F233)</f>
        <v>34749.455017600005</v>
      </c>
      <c r="G235" s="208">
        <f t="shared" ref="G235:H235" si="59">SUM(G166:G233)</f>
        <v>39091.821073279993</v>
      </c>
      <c r="H235" s="226">
        <f t="shared" si="59"/>
        <v>37963.883683680004</v>
      </c>
      <c r="I235" s="87"/>
    </row>
    <row r="236" spans="2:11" ht="16.5" customHeight="1" x14ac:dyDescent="0.3">
      <c r="B236" s="278" t="s">
        <v>63</v>
      </c>
      <c r="C236" s="61"/>
      <c r="D236" s="61"/>
      <c r="E236" s="279"/>
      <c r="F236" s="62">
        <f>_xlfn.RANK.EQ(F235,$F235:$H235,1)</f>
        <v>1</v>
      </c>
      <c r="G236" s="62">
        <f t="shared" ref="G236:H236" si="60">_xlfn.RANK.EQ(G235,$F235:$H235,1)</f>
        <v>3</v>
      </c>
      <c r="H236" s="62">
        <f t="shared" si="60"/>
        <v>2</v>
      </c>
      <c r="I236" s="87"/>
    </row>
    <row r="238" spans="2:11" ht="14.4" customHeight="1" x14ac:dyDescent="0.3">
      <c r="B238" s="139"/>
      <c r="C238" s="140"/>
      <c r="D238" s="140"/>
      <c r="E238" s="140"/>
      <c r="F238" s="140"/>
      <c r="G238" s="140"/>
      <c r="H238" s="140"/>
      <c r="I238" s="140"/>
      <c r="J238" s="31"/>
      <c r="K238" s="31"/>
    </row>
    <row r="239" spans="2:11" x14ac:dyDescent="0.3">
      <c r="B239" s="140"/>
      <c r="C239" s="140"/>
      <c r="D239" s="140"/>
      <c r="E239" s="140"/>
      <c r="F239" s="140"/>
      <c r="G239" s="140"/>
      <c r="H239" s="140"/>
      <c r="I239" s="140"/>
      <c r="J239" s="31"/>
      <c r="K239" s="31"/>
    </row>
    <row r="240" spans="2:11" x14ac:dyDescent="0.3">
      <c r="F240" s="38"/>
    </row>
  </sheetData>
  <conditionalFormatting sqref="F122:H160">
    <cfRule type="cellIs" dxfId="4" priority="3" operator="equal">
      <formula>0</formula>
    </cfRule>
  </conditionalFormatting>
  <conditionalFormatting sqref="F166:H178 F180:H192 F194:H206 F208:H220 F222:H234">
    <cfRule type="cellIs" dxfId="3" priority="1" operator="equal">
      <formula>10</formula>
    </cfRule>
    <cfRule type="cellIs" dxfId="2" priority="2" operator="equal">
      <formula>0</formula>
    </cfRule>
  </conditionalFormatting>
  <printOptions gridLines="1"/>
  <pageMargins left="0.70866141732283472" right="0.70866141732283472" top="0.74803149606299213" bottom="0.74803149606299213" header="0.31496062992125984" footer="0.31496062992125984"/>
  <pageSetup paperSize="5" scale="46" orientation="portrait" verticalDpi="4294967295" r:id="rId1"/>
  <headerFooter>
    <oddHeader>&amp;R&amp;"Calibri"&amp;10&amp;K000000 Protected A / Protégé A&amp;1#_x000D_</oddHead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02280-B21F-4126-9ADE-5EA862182689}">
  <sheetPr>
    <pageSetUpPr fitToPage="1"/>
  </sheetPr>
  <dimension ref="A1:K157"/>
  <sheetViews>
    <sheetView topLeftCell="B1" zoomScaleNormal="100" workbookViewId="0">
      <pane ySplit="6" topLeftCell="A7" activePane="bottomLeft" state="frozen"/>
      <selection activeCell="B1" sqref="B1"/>
      <selection pane="bottomLeft" activeCell="D13" sqref="D13"/>
    </sheetView>
  </sheetViews>
  <sheetFormatPr defaultColWidth="0" defaultRowHeight="14.4" x14ac:dyDescent="0.3"/>
  <cols>
    <col min="1" max="1" width="0" style="20" hidden="1" customWidth="1"/>
    <col min="2" max="2" width="50.33203125" style="20" customWidth="1"/>
    <col min="3" max="3" width="13.6640625" style="35" customWidth="1"/>
    <col min="4" max="4" width="14.33203125" style="35" customWidth="1"/>
    <col min="5" max="5" width="11.33203125" style="20" customWidth="1"/>
    <col min="6" max="7" width="32.44140625" style="20" customWidth="1"/>
    <col min="8" max="8" width="31.6640625" style="32" customWidth="1"/>
    <col min="9" max="9" width="7.44140625" style="20" customWidth="1"/>
    <col min="10" max="16384" width="9.33203125" style="20" hidden="1"/>
  </cols>
  <sheetData>
    <row r="1" spans="1:9" x14ac:dyDescent="0.3">
      <c r="B1" s="18"/>
      <c r="C1" s="33"/>
      <c r="D1" s="33"/>
      <c r="E1" s="18"/>
      <c r="F1" s="18"/>
      <c r="G1" s="18"/>
      <c r="H1" s="19"/>
      <c r="I1" s="18"/>
    </row>
    <row r="2" spans="1:9" ht="15" customHeight="1" x14ac:dyDescent="0.3">
      <c r="B2" s="21" t="s">
        <v>17</v>
      </c>
      <c r="C2" s="34"/>
      <c r="D2" s="34"/>
      <c r="E2" s="22"/>
      <c r="F2" s="22"/>
      <c r="G2" s="22"/>
      <c r="H2" s="22"/>
      <c r="I2" s="22"/>
    </row>
    <row r="3" spans="1:9" ht="15" customHeight="1" x14ac:dyDescent="0.3">
      <c r="B3" s="23"/>
      <c r="C3" s="34"/>
      <c r="D3" s="34"/>
      <c r="E3" s="22"/>
      <c r="F3" s="22"/>
      <c r="G3" s="22"/>
      <c r="H3" s="22"/>
      <c r="I3" s="22"/>
    </row>
    <row r="4" spans="1:9" s="29" customFormat="1" ht="25.5" customHeight="1" x14ac:dyDescent="0.3">
      <c r="B4" s="335" t="s">
        <v>74</v>
      </c>
      <c r="C4" s="335"/>
      <c r="D4" s="335"/>
      <c r="E4" s="335"/>
      <c r="F4" s="335"/>
      <c r="G4" s="28"/>
      <c r="H4" s="28"/>
      <c r="I4" s="28"/>
    </row>
    <row r="5" spans="1:9" x14ac:dyDescent="0.3">
      <c r="B5" s="18"/>
      <c r="C5" s="33"/>
      <c r="D5" s="33"/>
      <c r="E5" s="18"/>
      <c r="F5" s="18"/>
      <c r="G5" s="18"/>
      <c r="H5" s="19"/>
      <c r="I5" s="18"/>
    </row>
    <row r="6" spans="1:9" ht="21.6" customHeight="1" thickBot="1" x14ac:dyDescent="0.35">
      <c r="B6" s="164" t="s">
        <v>27</v>
      </c>
      <c r="C6" s="165" t="s">
        <v>28</v>
      </c>
      <c r="D6" s="165" t="s">
        <v>44</v>
      </c>
      <c r="E6" s="165" t="s">
        <v>58</v>
      </c>
      <c r="F6" s="166" t="s">
        <v>11</v>
      </c>
      <c r="G6" s="165" t="s">
        <v>12</v>
      </c>
      <c r="H6" s="167"/>
      <c r="I6" s="163"/>
    </row>
    <row r="7" spans="1:9" x14ac:dyDescent="0.3">
      <c r="A7" s="98"/>
      <c r="B7" s="64" t="s">
        <v>53</v>
      </c>
      <c r="C7" s="63"/>
      <c r="D7" s="63"/>
      <c r="E7" s="266"/>
      <c r="F7" s="118"/>
      <c r="G7" s="65"/>
      <c r="H7" s="134"/>
      <c r="I7" s="82"/>
    </row>
    <row r="8" spans="1:9" x14ac:dyDescent="0.3">
      <c r="A8" s="99"/>
      <c r="B8" s="154" t="s">
        <v>66</v>
      </c>
      <c r="C8" s="155"/>
      <c r="D8" s="155"/>
      <c r="E8" s="267"/>
      <c r="F8" s="156"/>
      <c r="G8" s="157"/>
      <c r="H8" s="158"/>
      <c r="I8" s="82"/>
    </row>
    <row r="9" spans="1:9" ht="24" x14ac:dyDescent="0.3">
      <c r="A9" s="99"/>
      <c r="B9" s="105" t="str">
        <f>Financial_Submission!B12</f>
        <v>Standard Pallets up to and including 64 cu ft at 48” x 40” x 48” (L x W x H) </v>
      </c>
      <c r="C9" s="66">
        <f>Financial_Submission!$C$12</f>
        <v>55</v>
      </c>
      <c r="D9" s="67" t="s">
        <v>45</v>
      </c>
      <c r="E9" s="268" t="s">
        <v>59</v>
      </c>
      <c r="F9" s="116">
        <v>12</v>
      </c>
      <c r="G9" s="68">
        <v>15</v>
      </c>
      <c r="H9" s="129"/>
      <c r="I9" s="82"/>
    </row>
    <row r="10" spans="1:9" ht="24" x14ac:dyDescent="0.3">
      <c r="A10" s="99"/>
      <c r="B10" s="105" t="str">
        <f>Financial_Submission!B13</f>
        <v>Large Pallets from 65 cu ft up to and including 96 cu ft at 48” x 40” x 63” (L x W x H) </v>
      </c>
      <c r="C10" s="66">
        <f>Financial_Submission!$C$13</f>
        <v>35</v>
      </c>
      <c r="D10" s="67" t="s">
        <v>45</v>
      </c>
      <c r="E10" s="268" t="s">
        <v>59</v>
      </c>
      <c r="F10" s="116">
        <v>18</v>
      </c>
      <c r="G10" s="68">
        <v>21</v>
      </c>
      <c r="H10" s="129"/>
      <c r="I10" s="82"/>
    </row>
    <row r="11" spans="1:9" ht="24" x14ac:dyDescent="0.3">
      <c r="A11" s="99"/>
      <c r="B11" s="105" t="str">
        <f>Financial_Submission!B14</f>
        <v>Oversized Pallets from 97 cu ft up to and including 128 cu ft at 48” x 45” x 87” (L x W x H) </v>
      </c>
      <c r="C11" s="66">
        <f>Financial_Submission!$C$14</f>
        <v>20</v>
      </c>
      <c r="D11" s="67" t="s">
        <v>45</v>
      </c>
      <c r="E11" s="268" t="s">
        <v>59</v>
      </c>
      <c r="F11" s="116">
        <v>22</v>
      </c>
      <c r="G11" s="68">
        <v>25</v>
      </c>
      <c r="H11" s="129"/>
      <c r="I11" s="82"/>
    </row>
    <row r="12" spans="1:9" ht="24" x14ac:dyDescent="0.3">
      <c r="A12" s="99"/>
      <c r="B12" s="105" t="str">
        <f>Financial_Submission!B15</f>
        <v>Oversized Pallets from 129 cu ft up to 192 cu ft at 48” x 45” x 87” (L x W x H) </v>
      </c>
      <c r="C12" s="66">
        <f>Financial_Submission!$C$15</f>
        <v>1</v>
      </c>
      <c r="D12" s="67" t="s">
        <v>45</v>
      </c>
      <c r="E12" s="268" t="s">
        <v>59</v>
      </c>
      <c r="F12" s="116">
        <v>25</v>
      </c>
      <c r="G12" s="68">
        <v>28</v>
      </c>
      <c r="H12" s="129"/>
      <c r="I12" s="82"/>
    </row>
    <row r="13" spans="1:9" ht="24" x14ac:dyDescent="0.3">
      <c r="A13" s="99"/>
      <c r="B13" s="105" t="str">
        <f>Financial_Submission!B16</f>
        <v>Unpalletted Items</v>
      </c>
      <c r="C13" s="77">
        <f>Financial_Submission!$C$16</f>
        <v>5</v>
      </c>
      <c r="D13" s="78" t="s">
        <v>76</v>
      </c>
      <c r="E13" s="269" t="s">
        <v>77</v>
      </c>
      <c r="F13" s="117">
        <v>5</v>
      </c>
      <c r="G13" s="79">
        <v>8</v>
      </c>
      <c r="H13" s="129"/>
      <c r="I13" s="82"/>
    </row>
    <row r="14" spans="1:9" x14ac:dyDescent="0.3">
      <c r="A14" s="99"/>
      <c r="B14" s="154" t="s">
        <v>37</v>
      </c>
      <c r="C14" s="159"/>
      <c r="D14" s="159"/>
      <c r="E14" s="270"/>
      <c r="F14" s="161"/>
      <c r="G14" s="160"/>
      <c r="H14" s="158"/>
      <c r="I14" s="82"/>
    </row>
    <row r="15" spans="1:9" ht="22.8" x14ac:dyDescent="0.3">
      <c r="A15" s="99"/>
      <c r="B15" s="105" t="s">
        <v>38</v>
      </c>
      <c r="C15" s="69">
        <f>Financial_Submission!$C$19</f>
        <v>40</v>
      </c>
      <c r="D15" s="69" t="s">
        <v>46</v>
      </c>
      <c r="E15" s="270" t="s">
        <v>60</v>
      </c>
      <c r="F15" s="116">
        <v>40</v>
      </c>
      <c r="G15" s="68">
        <v>50</v>
      </c>
      <c r="H15" s="129"/>
      <c r="I15" s="82"/>
    </row>
    <row r="16" spans="1:9" x14ac:dyDescent="0.3">
      <c r="A16" s="99"/>
      <c r="B16" s="103" t="s">
        <v>39</v>
      </c>
      <c r="C16" s="145">
        <f>Financial_Submission!$C$20</f>
        <v>2500</v>
      </c>
      <c r="D16" s="69" t="s">
        <v>10</v>
      </c>
      <c r="E16" s="270" t="s">
        <v>10</v>
      </c>
      <c r="F16" s="119">
        <v>4.4999999999999998E-2</v>
      </c>
      <c r="G16" s="71">
        <v>0.04</v>
      </c>
      <c r="H16" s="135"/>
      <c r="I16" s="82"/>
    </row>
    <row r="17" spans="1:9" x14ac:dyDescent="0.3">
      <c r="A17" s="99"/>
      <c r="B17" s="154" t="s">
        <v>40</v>
      </c>
      <c r="C17" s="155"/>
      <c r="D17" s="155"/>
      <c r="E17" s="271"/>
      <c r="F17" s="156"/>
      <c r="G17" s="157"/>
      <c r="H17" s="158"/>
      <c r="I17" s="82"/>
    </row>
    <row r="18" spans="1:9" x14ac:dyDescent="0.3">
      <c r="A18" s="99"/>
      <c r="B18" s="103" t="s">
        <v>64</v>
      </c>
      <c r="C18" s="69">
        <f>Financial_Submission!$C$22</f>
        <v>4</v>
      </c>
      <c r="D18" s="69" t="s">
        <v>46</v>
      </c>
      <c r="E18" s="270" t="s">
        <v>60</v>
      </c>
      <c r="F18" s="116">
        <v>80</v>
      </c>
      <c r="G18" s="68">
        <v>100</v>
      </c>
      <c r="H18" s="129"/>
      <c r="I18" s="82"/>
    </row>
    <row r="19" spans="1:9" x14ac:dyDescent="0.3">
      <c r="A19" s="99"/>
      <c r="B19" s="103" t="s">
        <v>65</v>
      </c>
      <c r="C19" s="69">
        <f>Financial_Submission!$C$23</f>
        <v>2</v>
      </c>
      <c r="D19" s="69" t="s">
        <v>46</v>
      </c>
      <c r="E19" s="270" t="s">
        <v>60</v>
      </c>
      <c r="F19" s="116">
        <v>80</v>
      </c>
      <c r="G19" s="68">
        <v>90</v>
      </c>
      <c r="H19" s="129"/>
      <c r="I19" s="82"/>
    </row>
    <row r="20" spans="1:9" ht="15" thickBot="1" x14ac:dyDescent="0.35">
      <c r="A20" s="100"/>
      <c r="B20" s="136"/>
      <c r="C20" s="101"/>
      <c r="D20" s="101"/>
      <c r="E20" s="272"/>
      <c r="F20" s="120"/>
      <c r="G20" s="102"/>
      <c r="H20" s="137"/>
      <c r="I20" s="82"/>
    </row>
    <row r="21" spans="1:9" x14ac:dyDescent="0.3">
      <c r="B21" s="108" t="s">
        <v>54</v>
      </c>
      <c r="C21" s="109"/>
      <c r="D21" s="109"/>
      <c r="E21" s="273"/>
      <c r="F21" s="121"/>
      <c r="G21" s="110"/>
      <c r="H21" s="133"/>
      <c r="I21" s="82"/>
    </row>
    <row r="22" spans="1:9" x14ac:dyDescent="0.3">
      <c r="B22" s="154" t="s">
        <v>66</v>
      </c>
      <c r="C22" s="155"/>
      <c r="D22" s="155"/>
      <c r="E22" s="271"/>
      <c r="F22" s="156"/>
      <c r="G22" s="157"/>
      <c r="H22" s="158"/>
      <c r="I22" s="82"/>
    </row>
    <row r="23" spans="1:9" ht="24" x14ac:dyDescent="0.3">
      <c r="B23" s="105" t="str">
        <f>B9</f>
        <v>Standard Pallets up to and including 64 cu ft at 48” x 40” x 48” (L x W x H) </v>
      </c>
      <c r="C23" s="66">
        <f>Financial_Submission!$C$12</f>
        <v>55</v>
      </c>
      <c r="D23" s="67" t="s">
        <v>45</v>
      </c>
      <c r="E23" s="268" t="s">
        <v>59</v>
      </c>
      <c r="F23" s="116">
        <f>F9*1.02</f>
        <v>12.24</v>
      </c>
      <c r="G23" s="68">
        <f t="shared" ref="G23" si="0">G9*1.02</f>
        <v>15.3</v>
      </c>
      <c r="H23" s="129"/>
      <c r="I23" s="82"/>
    </row>
    <row r="24" spans="1:9" ht="24" x14ac:dyDescent="0.3">
      <c r="B24" s="105" t="str">
        <f>B10</f>
        <v>Large Pallets from 65 cu ft up to and including 96 cu ft at 48” x 40” x 63” (L x W x H) </v>
      </c>
      <c r="C24" s="66">
        <f>Financial_Submission!$C$13</f>
        <v>35</v>
      </c>
      <c r="D24" s="67" t="s">
        <v>45</v>
      </c>
      <c r="E24" s="268" t="s">
        <v>59</v>
      </c>
      <c r="F24" s="116">
        <f>F10*1.02</f>
        <v>18.36</v>
      </c>
      <c r="G24" s="68">
        <f>G10*1.02</f>
        <v>21.42</v>
      </c>
      <c r="H24" s="129"/>
      <c r="I24" s="82"/>
    </row>
    <row r="25" spans="1:9" ht="24" x14ac:dyDescent="0.3">
      <c r="B25" s="105" t="str">
        <f>B11</f>
        <v>Oversized Pallets from 97 cu ft up to and including 128 cu ft at 48” x 45” x 87” (L x W x H) </v>
      </c>
      <c r="C25" s="66">
        <f>Financial_Submission!$C$14</f>
        <v>20</v>
      </c>
      <c r="D25" s="67" t="s">
        <v>45</v>
      </c>
      <c r="E25" s="268" t="s">
        <v>59</v>
      </c>
      <c r="F25" s="116">
        <f>F11*1.02</f>
        <v>22.44</v>
      </c>
      <c r="G25" s="68">
        <f>G11*1.02</f>
        <v>25.5</v>
      </c>
      <c r="H25" s="129"/>
      <c r="I25" s="82"/>
    </row>
    <row r="26" spans="1:9" ht="24" x14ac:dyDescent="0.3">
      <c r="B26" s="105" t="str">
        <f>B12</f>
        <v>Oversized Pallets from 129 cu ft up to 192 cu ft at 48” x 45” x 87” (L x W x H) </v>
      </c>
      <c r="C26" s="66">
        <f>Financial_Submission!$C$15</f>
        <v>1</v>
      </c>
      <c r="D26" s="67" t="s">
        <v>45</v>
      </c>
      <c r="E26" s="268" t="s">
        <v>59</v>
      </c>
      <c r="F26" s="116">
        <f>F12*1.02</f>
        <v>25.5</v>
      </c>
      <c r="G26" s="68">
        <f>G12*1.02</f>
        <v>28.560000000000002</v>
      </c>
      <c r="H26" s="129"/>
      <c r="I26" s="82"/>
    </row>
    <row r="27" spans="1:9" ht="24" x14ac:dyDescent="0.3">
      <c r="B27" s="105" t="str">
        <f>B13</f>
        <v>Unpalletted Items</v>
      </c>
      <c r="C27" s="77">
        <f>Financial_Submission!$C$16</f>
        <v>5</v>
      </c>
      <c r="D27" s="78" t="s">
        <v>76</v>
      </c>
      <c r="E27" s="269" t="s">
        <v>77</v>
      </c>
      <c r="F27" s="117">
        <f>F13*1.02</f>
        <v>5.0999999999999996</v>
      </c>
      <c r="G27" s="79">
        <f>G13*1.02</f>
        <v>8.16</v>
      </c>
      <c r="H27" s="130"/>
      <c r="I27" s="82"/>
    </row>
    <row r="28" spans="1:9" x14ac:dyDescent="0.3">
      <c r="B28" s="154" t="s">
        <v>37</v>
      </c>
      <c r="C28" s="155"/>
      <c r="D28" s="155"/>
      <c r="E28" s="271"/>
      <c r="F28" s="156"/>
      <c r="G28" s="157"/>
      <c r="H28" s="158"/>
      <c r="I28" s="82"/>
    </row>
    <row r="29" spans="1:9" ht="22.8" x14ac:dyDescent="0.3">
      <c r="B29" s="105" t="s">
        <v>38</v>
      </c>
      <c r="C29" s="69">
        <f>Financial_Submission!$C$19</f>
        <v>40</v>
      </c>
      <c r="D29" s="69" t="s">
        <v>46</v>
      </c>
      <c r="E29" s="270" t="s">
        <v>60</v>
      </c>
      <c r="F29" s="116">
        <f>F15*1.02</f>
        <v>40.799999999999997</v>
      </c>
      <c r="G29" s="68">
        <f t="shared" ref="G29" si="1">G15*1.02</f>
        <v>51</v>
      </c>
      <c r="H29" s="129"/>
      <c r="I29" s="82"/>
    </row>
    <row r="30" spans="1:9" x14ac:dyDescent="0.3">
      <c r="B30" s="104" t="s">
        <v>39</v>
      </c>
      <c r="C30" s="145">
        <f>Financial_Submission!$C$20</f>
        <v>2500</v>
      </c>
      <c r="D30" s="80" t="s">
        <v>10</v>
      </c>
      <c r="E30" s="274" t="s">
        <v>10</v>
      </c>
      <c r="F30" s="122">
        <f>F16</f>
        <v>4.4999999999999998E-2</v>
      </c>
      <c r="G30" s="107">
        <f t="shared" ref="G30" si="2">G16</f>
        <v>0.04</v>
      </c>
      <c r="H30" s="131"/>
      <c r="I30" s="82"/>
    </row>
    <row r="31" spans="1:9" x14ac:dyDescent="0.3">
      <c r="B31" s="154" t="s">
        <v>40</v>
      </c>
      <c r="C31" s="155"/>
      <c r="D31" s="155"/>
      <c r="E31" s="271"/>
      <c r="F31" s="156"/>
      <c r="G31" s="157"/>
      <c r="H31" s="158"/>
      <c r="I31" s="82"/>
    </row>
    <row r="32" spans="1:9" x14ac:dyDescent="0.3">
      <c r="B32" s="103" t="s">
        <v>64</v>
      </c>
      <c r="C32" s="69">
        <f>Financial_Submission!$C$22</f>
        <v>4</v>
      </c>
      <c r="D32" s="69" t="s">
        <v>46</v>
      </c>
      <c r="E32" s="270" t="s">
        <v>60</v>
      </c>
      <c r="F32" s="116">
        <f>F18*1.02</f>
        <v>81.599999999999994</v>
      </c>
      <c r="G32" s="68">
        <f>G18*1.02</f>
        <v>102</v>
      </c>
      <c r="H32" s="129"/>
      <c r="I32" s="82"/>
    </row>
    <row r="33" spans="2:9" x14ac:dyDescent="0.3">
      <c r="B33" s="103" t="s">
        <v>65</v>
      </c>
      <c r="C33" s="69">
        <f>Financial_Submission!$C$23</f>
        <v>2</v>
      </c>
      <c r="D33" s="69" t="s">
        <v>46</v>
      </c>
      <c r="E33" s="270" t="s">
        <v>60</v>
      </c>
      <c r="F33" s="116">
        <f>F19*1.02</f>
        <v>81.599999999999994</v>
      </c>
      <c r="G33" s="68">
        <f>G19*1.02</f>
        <v>91.8</v>
      </c>
      <c r="H33" s="129"/>
      <c r="I33" s="82"/>
    </row>
    <row r="34" spans="2:9" ht="16.5" customHeight="1" thickBot="1" x14ac:dyDescent="0.35">
      <c r="B34" s="111"/>
      <c r="C34" s="112"/>
      <c r="D34" s="112"/>
      <c r="E34" s="272"/>
      <c r="F34" s="123"/>
      <c r="G34" s="113"/>
      <c r="H34" s="132"/>
      <c r="I34" s="82"/>
    </row>
    <row r="35" spans="2:9" x14ac:dyDescent="0.3">
      <c r="B35" s="108" t="s">
        <v>55</v>
      </c>
      <c r="C35" s="109"/>
      <c r="D35" s="109"/>
      <c r="E35" s="273"/>
      <c r="F35" s="115"/>
      <c r="G35" s="72"/>
      <c r="H35" s="128"/>
      <c r="I35" s="82"/>
    </row>
    <row r="36" spans="2:9" x14ac:dyDescent="0.3">
      <c r="B36" s="154" t="s">
        <v>66</v>
      </c>
      <c r="C36" s="155"/>
      <c r="D36" s="155"/>
      <c r="E36" s="271"/>
      <c r="F36" s="156"/>
      <c r="G36" s="157"/>
      <c r="H36" s="158"/>
      <c r="I36" s="82"/>
    </row>
    <row r="37" spans="2:9" ht="24" x14ac:dyDescent="0.3">
      <c r="B37" s="105" t="str">
        <f>B23</f>
        <v>Standard Pallets up to and including 64 cu ft at 48” x 40” x 48” (L x W x H) </v>
      </c>
      <c r="C37" s="66">
        <f>Financial_Submission!$C$12</f>
        <v>55</v>
      </c>
      <c r="D37" s="67" t="s">
        <v>45</v>
      </c>
      <c r="E37" s="268" t="s">
        <v>59</v>
      </c>
      <c r="F37" s="116">
        <f>F23*1.02</f>
        <v>12.4848</v>
      </c>
      <c r="G37" s="68">
        <f t="shared" ref="G37" si="3">G23*1.02</f>
        <v>15.606000000000002</v>
      </c>
      <c r="H37" s="129"/>
      <c r="I37" s="82"/>
    </row>
    <row r="38" spans="2:9" ht="24" x14ac:dyDescent="0.3">
      <c r="B38" s="105" t="str">
        <f>B24</f>
        <v>Large Pallets from 65 cu ft up to and including 96 cu ft at 48” x 40” x 63” (L x W x H) </v>
      </c>
      <c r="C38" s="66">
        <f>Financial_Submission!$C$13</f>
        <v>35</v>
      </c>
      <c r="D38" s="67" t="s">
        <v>45</v>
      </c>
      <c r="E38" s="268" t="s">
        <v>59</v>
      </c>
      <c r="F38" s="116">
        <f>F24*1.02</f>
        <v>18.7272</v>
      </c>
      <c r="G38" s="68">
        <f>G24*1.02</f>
        <v>21.848400000000002</v>
      </c>
      <c r="H38" s="129"/>
      <c r="I38" s="82"/>
    </row>
    <row r="39" spans="2:9" ht="24" x14ac:dyDescent="0.3">
      <c r="B39" s="105" t="str">
        <f>B25</f>
        <v>Oversized Pallets from 97 cu ft up to and including 128 cu ft at 48” x 45” x 87” (L x W x H) </v>
      </c>
      <c r="C39" s="66">
        <f>Financial_Submission!$C$14</f>
        <v>20</v>
      </c>
      <c r="D39" s="67" t="s">
        <v>45</v>
      </c>
      <c r="E39" s="268" t="s">
        <v>59</v>
      </c>
      <c r="F39" s="116">
        <f>F25*1.02</f>
        <v>22.888800000000003</v>
      </c>
      <c r="G39" s="68">
        <f>G25*1.02</f>
        <v>26.01</v>
      </c>
      <c r="H39" s="129"/>
      <c r="I39" s="82"/>
    </row>
    <row r="40" spans="2:9" ht="24" x14ac:dyDescent="0.3">
      <c r="B40" s="105" t="str">
        <f>B26</f>
        <v>Oversized Pallets from 129 cu ft up to 192 cu ft at 48” x 45” x 87” (L x W x H) </v>
      </c>
      <c r="C40" s="66">
        <f>Financial_Submission!$C$15</f>
        <v>1</v>
      </c>
      <c r="D40" s="67" t="s">
        <v>45</v>
      </c>
      <c r="E40" s="268" t="s">
        <v>59</v>
      </c>
      <c r="F40" s="116">
        <f>F26*1.02</f>
        <v>26.01</v>
      </c>
      <c r="G40" s="68">
        <f>G26*1.02</f>
        <v>29.131200000000003</v>
      </c>
      <c r="H40" s="129"/>
      <c r="I40" s="82"/>
    </row>
    <row r="41" spans="2:9" ht="24" x14ac:dyDescent="0.3">
      <c r="B41" s="105" t="str">
        <f>B27</f>
        <v>Unpalletted Items</v>
      </c>
      <c r="C41" s="77">
        <f>Financial_Submission!$C$16</f>
        <v>5</v>
      </c>
      <c r="D41" s="78" t="s">
        <v>76</v>
      </c>
      <c r="E41" s="269" t="s">
        <v>77</v>
      </c>
      <c r="F41" s="117">
        <f>F27*1.02</f>
        <v>5.202</v>
      </c>
      <c r="G41" s="79">
        <f>G27*1.02</f>
        <v>8.3231999999999999</v>
      </c>
      <c r="H41" s="130"/>
      <c r="I41" s="82"/>
    </row>
    <row r="42" spans="2:9" x14ac:dyDescent="0.3">
      <c r="B42" s="168" t="s">
        <v>37</v>
      </c>
      <c r="C42" s="127"/>
      <c r="D42" s="127"/>
      <c r="E42" s="271"/>
      <c r="F42" s="156"/>
      <c r="G42" s="157"/>
      <c r="H42" s="158"/>
      <c r="I42" s="82"/>
    </row>
    <row r="43" spans="2:9" ht="22.8" x14ac:dyDescent="0.3">
      <c r="B43" s="105" t="s">
        <v>38</v>
      </c>
      <c r="C43" s="69">
        <f>Financial_Submission!$C$19</f>
        <v>40</v>
      </c>
      <c r="D43" s="69" t="s">
        <v>46</v>
      </c>
      <c r="E43" s="270" t="s">
        <v>60</v>
      </c>
      <c r="F43" s="116">
        <f t="shared" ref="F43:G43" si="4">F29*1.02</f>
        <v>41.616</v>
      </c>
      <c r="G43" s="68">
        <f t="shared" si="4"/>
        <v>52.02</v>
      </c>
      <c r="H43" s="129"/>
      <c r="I43" s="82"/>
    </row>
    <row r="44" spans="2:9" x14ac:dyDescent="0.3">
      <c r="B44" s="104" t="s">
        <v>39</v>
      </c>
      <c r="C44" s="145">
        <f>Financial_Submission!$C$20</f>
        <v>2500</v>
      </c>
      <c r="D44" s="80" t="s">
        <v>10</v>
      </c>
      <c r="E44" s="274" t="s">
        <v>10</v>
      </c>
      <c r="F44" s="122">
        <f>F30</f>
        <v>4.4999999999999998E-2</v>
      </c>
      <c r="G44" s="107">
        <f t="shared" ref="G44" si="5">G30</f>
        <v>0.04</v>
      </c>
      <c r="H44" s="131"/>
      <c r="I44" s="82"/>
    </row>
    <row r="45" spans="2:9" x14ac:dyDescent="0.3">
      <c r="B45" s="168" t="s">
        <v>40</v>
      </c>
      <c r="C45" s="127"/>
      <c r="D45" s="127"/>
      <c r="E45" s="271"/>
      <c r="F45" s="156"/>
      <c r="G45" s="157"/>
      <c r="H45" s="158"/>
      <c r="I45" s="82"/>
    </row>
    <row r="46" spans="2:9" x14ac:dyDescent="0.3">
      <c r="B46" s="103" t="s">
        <v>64</v>
      </c>
      <c r="C46" s="69">
        <f>Financial_Submission!$C$22</f>
        <v>4</v>
      </c>
      <c r="D46" s="69" t="s">
        <v>46</v>
      </c>
      <c r="E46" s="270" t="s">
        <v>60</v>
      </c>
      <c r="F46" s="116">
        <f>F32*1.02</f>
        <v>83.231999999999999</v>
      </c>
      <c r="G46" s="68">
        <f>G32*1.02</f>
        <v>104.04</v>
      </c>
      <c r="H46" s="129"/>
      <c r="I46" s="82"/>
    </row>
    <row r="47" spans="2:9" x14ac:dyDescent="0.3">
      <c r="B47" s="103" t="s">
        <v>65</v>
      </c>
      <c r="C47" s="69">
        <f>Financial_Submission!$C$23</f>
        <v>2</v>
      </c>
      <c r="D47" s="69" t="s">
        <v>46</v>
      </c>
      <c r="E47" s="270" t="s">
        <v>60</v>
      </c>
      <c r="F47" s="116">
        <f>F33*1.02</f>
        <v>83.231999999999999</v>
      </c>
      <c r="G47" s="68">
        <f>G33*1.02</f>
        <v>93.635999999999996</v>
      </c>
      <c r="H47" s="129"/>
      <c r="I47" s="82"/>
    </row>
    <row r="48" spans="2:9" ht="15" thickBot="1" x14ac:dyDescent="0.35">
      <c r="B48" s="111"/>
      <c r="C48" s="112"/>
      <c r="D48" s="112"/>
      <c r="E48" s="272"/>
      <c r="F48" s="123"/>
      <c r="G48" s="113"/>
      <c r="H48" s="132"/>
      <c r="I48" s="82"/>
    </row>
    <row r="49" spans="2:9" x14ac:dyDescent="0.3">
      <c r="B49" s="108" t="s">
        <v>56</v>
      </c>
      <c r="C49" s="109"/>
      <c r="D49" s="109"/>
      <c r="E49" s="273"/>
      <c r="F49" s="115"/>
      <c r="G49" s="72"/>
      <c r="H49" s="128"/>
      <c r="I49" s="82"/>
    </row>
    <row r="50" spans="2:9" x14ac:dyDescent="0.3">
      <c r="B50" s="154" t="s">
        <v>66</v>
      </c>
      <c r="C50" s="127"/>
      <c r="D50" s="127"/>
      <c r="E50" s="271"/>
      <c r="F50" s="156"/>
      <c r="G50" s="157"/>
      <c r="H50" s="158"/>
      <c r="I50" s="82"/>
    </row>
    <row r="51" spans="2:9" ht="24" x14ac:dyDescent="0.3">
      <c r="B51" s="105" t="str">
        <f>B37</f>
        <v>Standard Pallets up to and including 64 cu ft at 48” x 40” x 48” (L x W x H) </v>
      </c>
      <c r="C51" s="66">
        <f>Financial_Submission!$C$12</f>
        <v>55</v>
      </c>
      <c r="D51" s="67" t="s">
        <v>45</v>
      </c>
      <c r="E51" s="268" t="s">
        <v>59</v>
      </c>
      <c r="F51" s="116">
        <f>F37*1.02</f>
        <v>12.734496</v>
      </c>
      <c r="G51" s="68">
        <f t="shared" ref="G51" si="6">G37*1.02</f>
        <v>15.918120000000002</v>
      </c>
      <c r="H51" s="129"/>
      <c r="I51" s="82"/>
    </row>
    <row r="52" spans="2:9" ht="24" x14ac:dyDescent="0.3">
      <c r="B52" s="105" t="str">
        <f>B38</f>
        <v>Large Pallets from 65 cu ft up to and including 96 cu ft at 48” x 40” x 63” (L x W x H) </v>
      </c>
      <c r="C52" s="66">
        <f>Financial_Submission!$C$13</f>
        <v>35</v>
      </c>
      <c r="D52" s="67" t="s">
        <v>45</v>
      </c>
      <c r="E52" s="268" t="s">
        <v>59</v>
      </c>
      <c r="F52" s="116">
        <f>F38*1.02</f>
        <v>19.101744</v>
      </c>
      <c r="G52" s="68">
        <f>G38*1.02</f>
        <v>22.285368000000002</v>
      </c>
      <c r="H52" s="129"/>
      <c r="I52" s="82"/>
    </row>
    <row r="53" spans="2:9" ht="24" x14ac:dyDescent="0.3">
      <c r="B53" s="105" t="str">
        <f>B39</f>
        <v>Oversized Pallets from 97 cu ft up to and including 128 cu ft at 48” x 45” x 87” (L x W x H) </v>
      </c>
      <c r="C53" s="66">
        <f>Financial_Submission!$C$14</f>
        <v>20</v>
      </c>
      <c r="D53" s="67" t="s">
        <v>45</v>
      </c>
      <c r="E53" s="268" t="s">
        <v>59</v>
      </c>
      <c r="F53" s="116">
        <f>F39*1.02</f>
        <v>23.346576000000002</v>
      </c>
      <c r="G53" s="68">
        <f>G39*1.02</f>
        <v>26.530200000000001</v>
      </c>
      <c r="H53" s="129"/>
      <c r="I53" s="82"/>
    </row>
    <row r="54" spans="2:9" ht="24" x14ac:dyDescent="0.3">
      <c r="B54" s="105" t="str">
        <f>B40</f>
        <v>Oversized Pallets from 129 cu ft up to 192 cu ft at 48” x 45” x 87” (L x W x H) </v>
      </c>
      <c r="C54" s="66">
        <f>Financial_Submission!$C$15</f>
        <v>1</v>
      </c>
      <c r="D54" s="67" t="s">
        <v>45</v>
      </c>
      <c r="E54" s="268" t="s">
        <v>59</v>
      </c>
      <c r="F54" s="116">
        <f>F40*1.02</f>
        <v>26.530200000000001</v>
      </c>
      <c r="G54" s="68">
        <f>G40*1.02</f>
        <v>29.713824000000002</v>
      </c>
      <c r="H54" s="129"/>
      <c r="I54" s="82"/>
    </row>
    <row r="55" spans="2:9" ht="24" x14ac:dyDescent="0.3">
      <c r="B55" s="105" t="str">
        <f>B41</f>
        <v>Unpalletted Items</v>
      </c>
      <c r="C55" s="77">
        <f>Financial_Submission!$C$16</f>
        <v>5</v>
      </c>
      <c r="D55" s="78" t="s">
        <v>76</v>
      </c>
      <c r="E55" s="269" t="s">
        <v>77</v>
      </c>
      <c r="F55" s="117">
        <f>F41*1.02</f>
        <v>5.3060400000000003</v>
      </c>
      <c r="G55" s="79">
        <f>G41*1.02</f>
        <v>8.4896639999999994</v>
      </c>
      <c r="H55" s="130"/>
      <c r="I55" s="82"/>
    </row>
    <row r="56" spans="2:9" x14ac:dyDescent="0.3">
      <c r="B56" s="154" t="s">
        <v>37</v>
      </c>
      <c r="C56" s="127"/>
      <c r="D56" s="127"/>
      <c r="E56" s="271"/>
      <c r="F56" s="156"/>
      <c r="G56" s="157"/>
      <c r="H56" s="158"/>
      <c r="I56" s="82"/>
    </row>
    <row r="57" spans="2:9" ht="22.8" x14ac:dyDescent="0.3">
      <c r="B57" s="105" t="s">
        <v>38</v>
      </c>
      <c r="C57" s="69">
        <f>Financial_Submission!$C$19</f>
        <v>40</v>
      </c>
      <c r="D57" s="69" t="s">
        <v>46</v>
      </c>
      <c r="E57" s="270" t="s">
        <v>60</v>
      </c>
      <c r="F57" s="116">
        <f t="shared" ref="F57:G57" si="7">F43*1.02</f>
        <v>42.448320000000002</v>
      </c>
      <c r="G57" s="68">
        <f t="shared" si="7"/>
        <v>53.060400000000001</v>
      </c>
      <c r="H57" s="129"/>
      <c r="I57" s="82"/>
    </row>
    <row r="58" spans="2:9" x14ac:dyDescent="0.3">
      <c r="B58" s="104" t="s">
        <v>39</v>
      </c>
      <c r="C58" s="145">
        <f>Financial_Submission!$C$20</f>
        <v>2500</v>
      </c>
      <c r="D58" s="80" t="s">
        <v>10</v>
      </c>
      <c r="E58" s="274" t="s">
        <v>10</v>
      </c>
      <c r="F58" s="122">
        <f>F44</f>
        <v>4.4999999999999998E-2</v>
      </c>
      <c r="G58" s="107">
        <f t="shared" ref="G58" si="8">G44</f>
        <v>0.04</v>
      </c>
      <c r="H58" s="131"/>
      <c r="I58" s="82"/>
    </row>
    <row r="59" spans="2:9" x14ac:dyDescent="0.3">
      <c r="B59" s="154" t="s">
        <v>40</v>
      </c>
      <c r="C59" s="127"/>
      <c r="D59" s="127"/>
      <c r="E59" s="271"/>
      <c r="F59" s="156"/>
      <c r="G59" s="157"/>
      <c r="H59" s="158"/>
      <c r="I59" s="82"/>
    </row>
    <row r="60" spans="2:9" x14ac:dyDescent="0.3">
      <c r="B60" s="103" t="s">
        <v>64</v>
      </c>
      <c r="C60" s="69">
        <f>Financial_Submission!$C$22</f>
        <v>4</v>
      </c>
      <c r="D60" s="69" t="s">
        <v>46</v>
      </c>
      <c r="E60" s="270" t="s">
        <v>60</v>
      </c>
      <c r="F60" s="116">
        <f>F46*1.02</f>
        <v>84.896640000000005</v>
      </c>
      <c r="G60" s="68">
        <f>G46*1.02</f>
        <v>106.1208</v>
      </c>
      <c r="H60" s="129"/>
      <c r="I60" s="82"/>
    </row>
    <row r="61" spans="2:9" x14ac:dyDescent="0.3">
      <c r="B61" s="103" t="s">
        <v>65</v>
      </c>
      <c r="C61" s="69">
        <f>Financial_Submission!$C$23</f>
        <v>2</v>
      </c>
      <c r="D61" s="69" t="s">
        <v>46</v>
      </c>
      <c r="E61" s="270" t="s">
        <v>60</v>
      </c>
      <c r="F61" s="116">
        <f>F47*1.02</f>
        <v>84.896640000000005</v>
      </c>
      <c r="G61" s="68">
        <f>G47*1.02</f>
        <v>95.508719999999997</v>
      </c>
      <c r="H61" s="129"/>
      <c r="I61" s="82"/>
    </row>
    <row r="62" spans="2:9" ht="15" thickBot="1" x14ac:dyDescent="0.35">
      <c r="B62" s="111"/>
      <c r="C62" s="112"/>
      <c r="D62" s="112"/>
      <c r="E62" s="272"/>
      <c r="F62" s="123"/>
      <c r="G62" s="113"/>
      <c r="H62" s="132"/>
      <c r="I62" s="82"/>
    </row>
    <row r="63" spans="2:9" x14ac:dyDescent="0.3">
      <c r="B63" s="108" t="s">
        <v>57</v>
      </c>
      <c r="C63" s="109"/>
      <c r="D63" s="109"/>
      <c r="E63" s="273"/>
      <c r="F63" s="115"/>
      <c r="G63" s="72"/>
      <c r="H63" s="128"/>
      <c r="I63" s="82"/>
    </row>
    <row r="64" spans="2:9" x14ac:dyDescent="0.3">
      <c r="B64" s="154" t="s">
        <v>66</v>
      </c>
      <c r="C64" s="127"/>
      <c r="D64" s="127"/>
      <c r="E64" s="271"/>
      <c r="F64" s="156"/>
      <c r="G64" s="157"/>
      <c r="H64" s="158"/>
      <c r="I64" s="82"/>
    </row>
    <row r="65" spans="2:9" ht="24" x14ac:dyDescent="0.3">
      <c r="B65" s="105" t="str">
        <f>B51</f>
        <v>Standard Pallets up to and including 64 cu ft at 48” x 40” x 48” (L x W x H) </v>
      </c>
      <c r="C65" s="66">
        <f>Financial_Submission!$C$12</f>
        <v>55</v>
      </c>
      <c r="D65" s="67" t="s">
        <v>45</v>
      </c>
      <c r="E65" s="268" t="s">
        <v>59</v>
      </c>
      <c r="F65" s="116">
        <f>F51*1.02</f>
        <v>12.989185920000001</v>
      </c>
      <c r="G65" s="68">
        <f t="shared" ref="G65" si="9">G51*1.02</f>
        <v>16.236482400000003</v>
      </c>
      <c r="H65" s="129"/>
      <c r="I65" s="82"/>
    </row>
    <row r="66" spans="2:9" ht="24" x14ac:dyDescent="0.3">
      <c r="B66" s="105" t="str">
        <f>B52</f>
        <v>Large Pallets from 65 cu ft up to and including 96 cu ft at 48” x 40” x 63” (L x W x H) </v>
      </c>
      <c r="C66" s="66">
        <f>Financial_Submission!$C$13</f>
        <v>35</v>
      </c>
      <c r="D66" s="67" t="s">
        <v>45</v>
      </c>
      <c r="E66" s="268" t="s">
        <v>59</v>
      </c>
      <c r="F66" s="116">
        <f>F52*1.02</f>
        <v>19.483778879999999</v>
      </c>
      <c r="G66" s="68">
        <f>G52*1.02</f>
        <v>22.731075360000002</v>
      </c>
      <c r="H66" s="129"/>
      <c r="I66" s="82"/>
    </row>
    <row r="67" spans="2:9" ht="24" x14ac:dyDescent="0.3">
      <c r="B67" s="105" t="str">
        <f>B53</f>
        <v>Oversized Pallets from 97 cu ft up to and including 128 cu ft at 48” x 45” x 87” (L x W x H) </v>
      </c>
      <c r="C67" s="66">
        <f>Financial_Submission!$C$14</f>
        <v>20</v>
      </c>
      <c r="D67" s="67" t="s">
        <v>45</v>
      </c>
      <c r="E67" s="268" t="s">
        <v>59</v>
      </c>
      <c r="F67" s="116">
        <f>F53*1.02</f>
        <v>23.813507520000002</v>
      </c>
      <c r="G67" s="68">
        <f>G53*1.02</f>
        <v>27.060804000000001</v>
      </c>
      <c r="H67" s="129"/>
      <c r="I67" s="82"/>
    </row>
    <row r="68" spans="2:9" ht="24" x14ac:dyDescent="0.3">
      <c r="B68" s="105" t="str">
        <f>B54</f>
        <v>Oversized Pallets from 129 cu ft up to 192 cu ft at 48” x 45” x 87” (L x W x H) </v>
      </c>
      <c r="C68" s="66">
        <f>Financial_Submission!$C$15</f>
        <v>1</v>
      </c>
      <c r="D68" s="67" t="s">
        <v>45</v>
      </c>
      <c r="E68" s="268" t="s">
        <v>59</v>
      </c>
      <c r="F68" s="116">
        <f>F54*1.02</f>
        <v>27.060804000000001</v>
      </c>
      <c r="G68" s="68">
        <f>G54*1.02</f>
        <v>30.308100480000004</v>
      </c>
      <c r="H68" s="129"/>
      <c r="I68" s="82"/>
    </row>
    <row r="69" spans="2:9" ht="24" x14ac:dyDescent="0.3">
      <c r="B69" s="105" t="str">
        <f>B55</f>
        <v>Unpalletted Items</v>
      </c>
      <c r="C69" s="77">
        <f>Financial_Submission!$C$16</f>
        <v>5</v>
      </c>
      <c r="D69" s="78" t="s">
        <v>76</v>
      </c>
      <c r="E69" s="269" t="s">
        <v>77</v>
      </c>
      <c r="F69" s="116">
        <f>F55*1.02</f>
        <v>5.4121608000000005</v>
      </c>
      <c r="G69" s="68">
        <f>G55*1.02</f>
        <v>8.6594572799999998</v>
      </c>
      <c r="H69" s="129"/>
      <c r="I69" s="82"/>
    </row>
    <row r="70" spans="2:9" x14ac:dyDescent="0.3">
      <c r="B70" s="154" t="s">
        <v>37</v>
      </c>
      <c r="C70" s="127"/>
      <c r="D70" s="127"/>
      <c r="E70" s="271"/>
      <c r="F70" s="156"/>
      <c r="G70" s="157"/>
      <c r="H70" s="158"/>
      <c r="I70" s="82"/>
    </row>
    <row r="71" spans="2:9" ht="22.8" x14ac:dyDescent="0.3">
      <c r="B71" s="105" t="s">
        <v>38</v>
      </c>
      <c r="C71" s="69">
        <f>Financial_Submission!$C$19</f>
        <v>40</v>
      </c>
      <c r="D71" s="69" t="s">
        <v>46</v>
      </c>
      <c r="E71" s="270" t="s">
        <v>60</v>
      </c>
      <c r="F71" s="116">
        <f t="shared" ref="F71:G71" si="10">F57*1.02</f>
        <v>43.297286400000004</v>
      </c>
      <c r="G71" s="68">
        <f t="shared" si="10"/>
        <v>54.121608000000002</v>
      </c>
      <c r="H71" s="129"/>
      <c r="I71" s="82"/>
    </row>
    <row r="72" spans="2:9" x14ac:dyDescent="0.3">
      <c r="B72" s="103" t="s">
        <v>39</v>
      </c>
      <c r="C72" s="145">
        <f>Financial_Submission!$C$20</f>
        <v>2500</v>
      </c>
      <c r="D72" s="69" t="s">
        <v>10</v>
      </c>
      <c r="E72" s="270" t="s">
        <v>10</v>
      </c>
      <c r="F72" s="124">
        <f>F58</f>
        <v>4.4999999999999998E-2</v>
      </c>
      <c r="G72" s="88">
        <f t="shared" ref="G72" si="11">G58</f>
        <v>0.04</v>
      </c>
      <c r="H72" s="138"/>
      <c r="I72" s="82"/>
    </row>
    <row r="73" spans="2:9" x14ac:dyDescent="0.3">
      <c r="B73" s="154" t="s">
        <v>40</v>
      </c>
      <c r="C73" s="127"/>
      <c r="D73" s="127"/>
      <c r="E73" s="271"/>
      <c r="F73" s="156"/>
      <c r="G73" s="157"/>
      <c r="H73" s="158"/>
      <c r="I73" s="82"/>
    </row>
    <row r="74" spans="2:9" x14ac:dyDescent="0.3">
      <c r="B74" s="103" t="s">
        <v>64</v>
      </c>
      <c r="C74" s="69">
        <f>Financial_Submission!$C$22</f>
        <v>4</v>
      </c>
      <c r="D74" s="69" t="s">
        <v>46</v>
      </c>
      <c r="E74" s="270" t="s">
        <v>60</v>
      </c>
      <c r="F74" s="116">
        <f>F60*1.02</f>
        <v>86.594572800000009</v>
      </c>
      <c r="G74" s="68">
        <f>G60*1.02</f>
        <v>108.243216</v>
      </c>
      <c r="H74" s="129"/>
      <c r="I74" s="82"/>
    </row>
    <row r="75" spans="2:9" x14ac:dyDescent="0.3">
      <c r="B75" s="103" t="s">
        <v>65</v>
      </c>
      <c r="C75" s="69">
        <f>Financial_Submission!$C$23</f>
        <v>2</v>
      </c>
      <c r="D75" s="69" t="s">
        <v>46</v>
      </c>
      <c r="E75" s="270" t="s">
        <v>60</v>
      </c>
      <c r="F75" s="116">
        <f>F61*1.02</f>
        <v>86.594572800000009</v>
      </c>
      <c r="G75" s="68">
        <f>G61*1.02</f>
        <v>97.418894399999999</v>
      </c>
      <c r="H75" s="129"/>
      <c r="I75" s="82"/>
    </row>
    <row r="76" spans="2:9" ht="15" thickBot="1" x14ac:dyDescent="0.35">
      <c r="B76" s="111"/>
      <c r="C76" s="112"/>
      <c r="D76" s="112"/>
      <c r="E76" s="272"/>
      <c r="F76" s="123"/>
      <c r="G76" s="113"/>
      <c r="H76" s="132"/>
      <c r="I76" s="82"/>
    </row>
    <row r="77" spans="2:9" x14ac:dyDescent="0.3">
      <c r="B77" s="18"/>
      <c r="C77" s="33"/>
      <c r="D77" s="33"/>
      <c r="E77" s="18"/>
      <c r="F77" s="33"/>
      <c r="G77" s="33"/>
      <c r="H77" s="89"/>
      <c r="I77" s="18"/>
    </row>
    <row r="78" spans="2:9" x14ac:dyDescent="0.3">
      <c r="B78" s="18"/>
      <c r="C78" s="33"/>
      <c r="D78" s="33"/>
      <c r="E78" s="18"/>
      <c r="F78" s="33"/>
      <c r="G78" s="33"/>
      <c r="H78" s="89"/>
      <c r="I78" s="18"/>
    </row>
    <row r="79" spans="2:9" x14ac:dyDescent="0.3">
      <c r="B79" s="93" t="s">
        <v>73</v>
      </c>
      <c r="C79" s="94"/>
      <c r="D79" s="94"/>
      <c r="E79" s="84"/>
      <c r="F79" s="95"/>
      <c r="G79" s="95"/>
      <c r="H79" s="95"/>
      <c r="I79" s="84"/>
    </row>
    <row r="80" spans="2:9" ht="15" thickBot="1" x14ac:dyDescent="0.35">
      <c r="B80" s="93"/>
      <c r="C80" s="94" t="s">
        <v>28</v>
      </c>
      <c r="D80" s="94" t="s">
        <v>44</v>
      </c>
      <c r="E80" s="94" t="s">
        <v>58</v>
      </c>
      <c r="F80" s="205" t="str">
        <f>F6</f>
        <v>Bidder 1</v>
      </c>
      <c r="G80" s="205" t="str">
        <f>G6</f>
        <v>Bidder 2</v>
      </c>
      <c r="H80" s="205"/>
      <c r="I80" s="93"/>
    </row>
    <row r="81" spans="2:9" ht="16.5" customHeight="1" x14ac:dyDescent="0.3">
      <c r="B81" s="190" t="str">
        <f>B7</f>
        <v>Initial Contract Period</v>
      </c>
      <c r="C81" s="191"/>
      <c r="D81" s="191"/>
      <c r="E81" s="196"/>
      <c r="F81" s="209"/>
      <c r="G81" s="209"/>
      <c r="H81" s="210"/>
      <c r="I81" s="85"/>
    </row>
    <row r="82" spans="2:9" ht="16.5" customHeight="1" x14ac:dyDescent="0.3">
      <c r="B82" s="201" t="s">
        <v>66</v>
      </c>
      <c r="C82" s="202"/>
      <c r="D82" s="202"/>
      <c r="E82" s="275"/>
      <c r="F82" s="203"/>
      <c r="G82" s="203"/>
      <c r="H82" s="204"/>
      <c r="I82" s="85"/>
    </row>
    <row r="83" spans="2:9" ht="24" x14ac:dyDescent="0.3">
      <c r="B83" s="74" t="str">
        <f>B9</f>
        <v>Standard Pallets up to and including 64 cu ft at 48” x 40” x 48” (L x W x H) </v>
      </c>
      <c r="C83" s="66">
        <f>Financial_Submission!$C$12</f>
        <v>55</v>
      </c>
      <c r="D83" s="67" t="s">
        <v>45</v>
      </c>
      <c r="E83" s="97" t="s">
        <v>59</v>
      </c>
      <c r="F83" s="206">
        <f t="shared" ref="F83:G87" si="12">F9*$C83</f>
        <v>660</v>
      </c>
      <c r="G83" s="206">
        <f t="shared" si="12"/>
        <v>825</v>
      </c>
      <c r="H83" s="211"/>
      <c r="I83" s="86"/>
    </row>
    <row r="84" spans="2:9" ht="24" x14ac:dyDescent="0.3">
      <c r="B84" s="74" t="str">
        <f>B10</f>
        <v>Large Pallets from 65 cu ft up to and including 96 cu ft at 48” x 40” x 63” (L x W x H) </v>
      </c>
      <c r="C84" s="66">
        <f>Financial_Submission!$C$13</f>
        <v>35</v>
      </c>
      <c r="D84" s="67" t="s">
        <v>45</v>
      </c>
      <c r="E84" s="97" t="s">
        <v>59</v>
      </c>
      <c r="F84" s="206">
        <f t="shared" si="12"/>
        <v>630</v>
      </c>
      <c r="G84" s="206">
        <f t="shared" si="12"/>
        <v>735</v>
      </c>
      <c r="H84" s="211"/>
      <c r="I84" s="86"/>
    </row>
    <row r="85" spans="2:9" ht="24" x14ac:dyDescent="0.3">
      <c r="B85" s="74" t="str">
        <f>B11</f>
        <v>Oversized Pallets from 97 cu ft up to and including 128 cu ft at 48” x 45” x 87” (L x W x H) </v>
      </c>
      <c r="C85" s="66">
        <f>Financial_Submission!$C$14</f>
        <v>20</v>
      </c>
      <c r="D85" s="67" t="s">
        <v>45</v>
      </c>
      <c r="E85" s="97" t="s">
        <v>59</v>
      </c>
      <c r="F85" s="206">
        <f t="shared" si="12"/>
        <v>440</v>
      </c>
      <c r="G85" s="206">
        <f t="shared" si="12"/>
        <v>500</v>
      </c>
      <c r="H85" s="211"/>
      <c r="I85" s="86"/>
    </row>
    <row r="86" spans="2:9" ht="24" x14ac:dyDescent="0.3">
      <c r="B86" s="74" t="str">
        <f>B12</f>
        <v>Oversized Pallets from 129 cu ft up to 192 cu ft at 48” x 45” x 87” (L x W x H) </v>
      </c>
      <c r="C86" s="66">
        <f>Financial_Submission!$C$15</f>
        <v>1</v>
      </c>
      <c r="D86" s="67" t="s">
        <v>45</v>
      </c>
      <c r="E86" s="97" t="s">
        <v>59</v>
      </c>
      <c r="F86" s="206">
        <f t="shared" si="12"/>
        <v>25</v>
      </c>
      <c r="G86" s="206">
        <f t="shared" si="12"/>
        <v>28</v>
      </c>
      <c r="H86" s="211"/>
      <c r="I86" s="86"/>
    </row>
    <row r="87" spans="2:9" ht="24" x14ac:dyDescent="0.3">
      <c r="B87" s="227" t="str">
        <f>B13</f>
        <v>Unpalletted Items</v>
      </c>
      <c r="C87" s="77">
        <f>Financial_Submission!$C$16</f>
        <v>5</v>
      </c>
      <c r="D87" s="78" t="s">
        <v>76</v>
      </c>
      <c r="E87" s="228" t="s">
        <v>77</v>
      </c>
      <c r="F87" s="229">
        <f t="shared" si="12"/>
        <v>25</v>
      </c>
      <c r="G87" s="229">
        <f t="shared" si="12"/>
        <v>40</v>
      </c>
      <c r="H87" s="230"/>
      <c r="I87" s="86"/>
    </row>
    <row r="88" spans="2:9" x14ac:dyDescent="0.3">
      <c r="B88" s="198" t="s">
        <v>37</v>
      </c>
      <c r="C88" s="199"/>
      <c r="D88" s="199"/>
      <c r="E88" s="275"/>
      <c r="F88" s="231"/>
      <c r="G88" s="231"/>
      <c r="H88" s="232"/>
      <c r="I88" s="86"/>
    </row>
    <row r="89" spans="2:9" ht="22.8" x14ac:dyDescent="0.3">
      <c r="B89" s="74" t="s">
        <v>38</v>
      </c>
      <c r="C89" s="69">
        <f>Financial_Submission!$C$19</f>
        <v>40</v>
      </c>
      <c r="D89" s="69" t="s">
        <v>46</v>
      </c>
      <c r="E89" s="96" t="s">
        <v>60</v>
      </c>
      <c r="F89" s="206">
        <f>F15*$C89</f>
        <v>1600</v>
      </c>
      <c r="G89" s="206">
        <f t="shared" ref="G89" si="13">G15*$C89</f>
        <v>2000</v>
      </c>
      <c r="H89" s="211"/>
      <c r="I89" s="86"/>
    </row>
    <row r="90" spans="2:9" x14ac:dyDescent="0.3">
      <c r="B90" s="81" t="s">
        <v>39</v>
      </c>
      <c r="C90" s="233">
        <f>Financial_Submission!$C$20</f>
        <v>2500</v>
      </c>
      <c r="D90" s="80" t="s">
        <v>10</v>
      </c>
      <c r="E90" s="234" t="s">
        <v>10</v>
      </c>
      <c r="F90" s="229">
        <f>(1+F16)*$C90</f>
        <v>2612.5</v>
      </c>
      <c r="G90" s="229">
        <f>(1+G16)*$C90</f>
        <v>2600</v>
      </c>
      <c r="H90" s="230"/>
      <c r="I90" s="86"/>
    </row>
    <row r="91" spans="2:9" x14ac:dyDescent="0.3">
      <c r="B91" s="193" t="s">
        <v>40</v>
      </c>
      <c r="C91" s="189"/>
      <c r="D91" s="189"/>
      <c r="E91" s="96"/>
      <c r="F91" s="207"/>
      <c r="G91" s="207"/>
      <c r="H91" s="212"/>
      <c r="I91" s="86"/>
    </row>
    <row r="92" spans="2:9" x14ac:dyDescent="0.3">
      <c r="B92" s="75" t="s">
        <v>64</v>
      </c>
      <c r="C92" s="69">
        <f>Financial_Submission!$C$22</f>
        <v>4</v>
      </c>
      <c r="D92" s="69" t="s">
        <v>46</v>
      </c>
      <c r="E92" s="96" t="s">
        <v>60</v>
      </c>
      <c r="F92" s="206">
        <f>F18*$C92</f>
        <v>320</v>
      </c>
      <c r="G92" s="206">
        <f t="shared" ref="G92" si="14">G18*$C92</f>
        <v>400</v>
      </c>
      <c r="H92" s="211"/>
      <c r="I92" s="86"/>
    </row>
    <row r="93" spans="2:9" x14ac:dyDescent="0.3">
      <c r="B93" s="75" t="s">
        <v>65</v>
      </c>
      <c r="C93" s="69">
        <f>Financial_Submission!$C$23</f>
        <v>2</v>
      </c>
      <c r="D93" s="69" t="s">
        <v>46</v>
      </c>
      <c r="E93" s="96" t="s">
        <v>60</v>
      </c>
      <c r="F93" s="206">
        <f>F19*$C93</f>
        <v>160</v>
      </c>
      <c r="G93" s="206">
        <f t="shared" ref="G93" si="15">G19*$C93</f>
        <v>180</v>
      </c>
      <c r="H93" s="211"/>
      <c r="I93" s="86"/>
    </row>
    <row r="94" spans="2:9" ht="15" thickBot="1" x14ac:dyDescent="0.35">
      <c r="B94" s="213"/>
      <c r="C94" s="76"/>
      <c r="D94" s="76"/>
      <c r="E94" s="214"/>
      <c r="F94" s="215"/>
      <c r="G94" s="215"/>
      <c r="H94" s="216"/>
      <c r="I94" s="86"/>
    </row>
    <row r="95" spans="2:9" x14ac:dyDescent="0.3">
      <c r="B95" s="190" t="str">
        <f>B21</f>
        <v>Option Period 1</v>
      </c>
      <c r="C95" s="217"/>
      <c r="D95" s="217"/>
      <c r="E95" s="197"/>
      <c r="F95" s="218"/>
      <c r="G95" s="218"/>
      <c r="H95" s="219"/>
      <c r="I95" s="85"/>
    </row>
    <row r="96" spans="2:9" x14ac:dyDescent="0.3">
      <c r="B96" s="201" t="s">
        <v>66</v>
      </c>
      <c r="C96" s="202"/>
      <c r="D96" s="202"/>
      <c r="E96" s="275"/>
      <c r="F96" s="203"/>
      <c r="G96" s="203"/>
      <c r="H96" s="204"/>
      <c r="I96" s="85"/>
    </row>
    <row r="97" spans="2:9" ht="24" x14ac:dyDescent="0.3">
      <c r="B97" s="74" t="str">
        <f>B83</f>
        <v>Standard Pallets up to and including 64 cu ft at 48” x 40” x 48” (L x W x H) </v>
      </c>
      <c r="C97" s="66">
        <f>Financial_Submission!$C$12</f>
        <v>55</v>
      </c>
      <c r="D97" s="67" t="s">
        <v>45</v>
      </c>
      <c r="E97" s="97" t="s">
        <v>59</v>
      </c>
      <c r="F97" s="206">
        <f t="shared" ref="F97:G101" si="16">F23*$C97</f>
        <v>673.2</v>
      </c>
      <c r="G97" s="206">
        <f t="shared" si="16"/>
        <v>841.5</v>
      </c>
      <c r="H97" s="211"/>
      <c r="I97" s="86"/>
    </row>
    <row r="98" spans="2:9" ht="24" x14ac:dyDescent="0.3">
      <c r="B98" s="74" t="str">
        <f>B84</f>
        <v>Large Pallets from 65 cu ft up to and including 96 cu ft at 48” x 40” x 63” (L x W x H) </v>
      </c>
      <c r="C98" s="66">
        <f>Financial_Submission!$C$13</f>
        <v>35</v>
      </c>
      <c r="D98" s="67" t="s">
        <v>45</v>
      </c>
      <c r="E98" s="97" t="s">
        <v>59</v>
      </c>
      <c r="F98" s="206">
        <f t="shared" si="16"/>
        <v>642.6</v>
      </c>
      <c r="G98" s="206">
        <f t="shared" si="16"/>
        <v>749.7</v>
      </c>
      <c r="H98" s="211"/>
      <c r="I98" s="86"/>
    </row>
    <row r="99" spans="2:9" ht="24" x14ac:dyDescent="0.3">
      <c r="B99" s="74" t="str">
        <f>B85</f>
        <v>Oversized Pallets from 97 cu ft up to and including 128 cu ft at 48” x 45” x 87” (L x W x H) </v>
      </c>
      <c r="C99" s="66">
        <f>Financial_Submission!$C$14</f>
        <v>20</v>
      </c>
      <c r="D99" s="67" t="s">
        <v>45</v>
      </c>
      <c r="E99" s="97" t="s">
        <v>59</v>
      </c>
      <c r="F99" s="206">
        <f t="shared" si="16"/>
        <v>448.8</v>
      </c>
      <c r="G99" s="206">
        <f t="shared" si="16"/>
        <v>510</v>
      </c>
      <c r="H99" s="211"/>
      <c r="I99" s="86"/>
    </row>
    <row r="100" spans="2:9" ht="24" x14ac:dyDescent="0.3">
      <c r="B100" s="74" t="str">
        <f>B86</f>
        <v>Oversized Pallets from 129 cu ft up to 192 cu ft at 48” x 45” x 87” (L x W x H) </v>
      </c>
      <c r="C100" s="66">
        <f>Financial_Submission!$C$15</f>
        <v>1</v>
      </c>
      <c r="D100" s="67" t="s">
        <v>45</v>
      </c>
      <c r="E100" s="97" t="s">
        <v>59</v>
      </c>
      <c r="F100" s="206">
        <f t="shared" si="16"/>
        <v>25.5</v>
      </c>
      <c r="G100" s="206">
        <f t="shared" si="16"/>
        <v>28.560000000000002</v>
      </c>
      <c r="H100" s="211"/>
      <c r="I100" s="86"/>
    </row>
    <row r="101" spans="2:9" ht="24" x14ac:dyDescent="0.3">
      <c r="B101" s="227" t="str">
        <f>B27</f>
        <v>Unpalletted Items</v>
      </c>
      <c r="C101" s="77">
        <f>Financial_Submission!$C$16</f>
        <v>5</v>
      </c>
      <c r="D101" s="78" t="s">
        <v>76</v>
      </c>
      <c r="E101" s="228" t="s">
        <v>77</v>
      </c>
      <c r="F101" s="229">
        <f t="shared" si="16"/>
        <v>25.5</v>
      </c>
      <c r="G101" s="229">
        <f t="shared" si="16"/>
        <v>40.799999999999997</v>
      </c>
      <c r="H101" s="230"/>
      <c r="I101" s="86"/>
    </row>
    <row r="102" spans="2:9" x14ac:dyDescent="0.3">
      <c r="B102" s="192" t="s">
        <v>37</v>
      </c>
      <c r="C102" s="189"/>
      <c r="D102" s="189"/>
      <c r="E102" s="96"/>
      <c r="F102" s="207"/>
      <c r="G102" s="207"/>
      <c r="H102" s="212"/>
      <c r="I102" s="86"/>
    </row>
    <row r="103" spans="2:9" ht="22.8" x14ac:dyDescent="0.3">
      <c r="B103" s="74" t="s">
        <v>38</v>
      </c>
      <c r="C103" s="69">
        <f>Financial_Submission!$C$19</f>
        <v>40</v>
      </c>
      <c r="D103" s="69" t="s">
        <v>46</v>
      </c>
      <c r="E103" s="96" t="s">
        <v>60</v>
      </c>
      <c r="F103" s="206">
        <f>F29*$C103</f>
        <v>1632</v>
      </c>
      <c r="G103" s="206">
        <f t="shared" ref="G103" si="17">G29*$C103</f>
        <v>2040</v>
      </c>
      <c r="H103" s="211"/>
      <c r="I103" s="86"/>
    </row>
    <row r="104" spans="2:9" x14ac:dyDescent="0.3">
      <c r="B104" s="73" t="s">
        <v>39</v>
      </c>
      <c r="C104" s="145">
        <f>Financial_Submission!$C$20</f>
        <v>2500</v>
      </c>
      <c r="D104" s="69" t="s">
        <v>10</v>
      </c>
      <c r="E104" s="96" t="s">
        <v>10</v>
      </c>
      <c r="F104" s="229">
        <f>(1+F30)*$C104</f>
        <v>2612.5</v>
      </c>
      <c r="G104" s="229">
        <f>(1+G30)*$C104</f>
        <v>2600</v>
      </c>
      <c r="H104" s="230"/>
      <c r="I104" s="86"/>
    </row>
    <row r="105" spans="2:9" x14ac:dyDescent="0.3">
      <c r="B105" s="235" t="s">
        <v>40</v>
      </c>
      <c r="C105" s="199"/>
      <c r="D105" s="199"/>
      <c r="E105" s="275"/>
      <c r="F105" s="207"/>
      <c r="G105" s="207"/>
      <c r="H105" s="212"/>
      <c r="I105" s="86"/>
    </row>
    <row r="106" spans="2:9" x14ac:dyDescent="0.3">
      <c r="B106" s="75" t="s">
        <v>64</v>
      </c>
      <c r="C106" s="69">
        <f>Financial_Submission!$C$22</f>
        <v>4</v>
      </c>
      <c r="D106" s="69" t="s">
        <v>46</v>
      </c>
      <c r="E106" s="96" t="s">
        <v>60</v>
      </c>
      <c r="F106" s="206">
        <f>F32*$C106</f>
        <v>326.39999999999998</v>
      </c>
      <c r="G106" s="206">
        <f t="shared" ref="G106" si="18">G32*$C106</f>
        <v>408</v>
      </c>
      <c r="H106" s="211"/>
      <c r="I106" s="86"/>
    </row>
    <row r="107" spans="2:9" x14ac:dyDescent="0.3">
      <c r="B107" s="75" t="s">
        <v>65</v>
      </c>
      <c r="C107" s="69">
        <f>Financial_Submission!$C$23</f>
        <v>2</v>
      </c>
      <c r="D107" s="69" t="s">
        <v>46</v>
      </c>
      <c r="E107" s="96" t="s">
        <v>60</v>
      </c>
      <c r="F107" s="206">
        <f>F33*$C107</f>
        <v>163.19999999999999</v>
      </c>
      <c r="G107" s="206">
        <f t="shared" ref="G107" si="19">G33*$C107</f>
        <v>183.6</v>
      </c>
      <c r="H107" s="211"/>
      <c r="I107" s="86"/>
    </row>
    <row r="108" spans="2:9" ht="15" thickBot="1" x14ac:dyDescent="0.35">
      <c r="B108" s="111"/>
      <c r="C108" s="112"/>
      <c r="D108" s="112"/>
      <c r="E108" s="214"/>
      <c r="F108" s="215"/>
      <c r="G108" s="215"/>
      <c r="H108" s="216"/>
      <c r="I108" s="86"/>
    </row>
    <row r="109" spans="2:9" x14ac:dyDescent="0.3">
      <c r="B109" s="190" t="str">
        <f>B35</f>
        <v>Option Period 2</v>
      </c>
      <c r="C109" s="217"/>
      <c r="D109" s="217"/>
      <c r="E109" s="197"/>
      <c r="F109" s="218"/>
      <c r="G109" s="218"/>
      <c r="H109" s="219"/>
      <c r="I109" s="85"/>
    </row>
    <row r="110" spans="2:9" x14ac:dyDescent="0.3">
      <c r="B110" s="201" t="s">
        <v>66</v>
      </c>
      <c r="C110" s="202"/>
      <c r="D110" s="202"/>
      <c r="E110" s="275"/>
      <c r="F110" s="203"/>
      <c r="G110" s="203"/>
      <c r="H110" s="204"/>
      <c r="I110" s="85"/>
    </row>
    <row r="111" spans="2:9" ht="24" x14ac:dyDescent="0.3">
      <c r="B111" s="74" t="str">
        <f>B97</f>
        <v>Standard Pallets up to and including 64 cu ft at 48” x 40” x 48” (L x W x H) </v>
      </c>
      <c r="C111" s="66">
        <f>Financial_Submission!$C$12</f>
        <v>55</v>
      </c>
      <c r="D111" s="67" t="s">
        <v>45</v>
      </c>
      <c r="E111" s="97" t="s">
        <v>59</v>
      </c>
      <c r="F111" s="206">
        <f t="shared" ref="F111:G115" si="20">F37*$C111</f>
        <v>686.66399999999999</v>
      </c>
      <c r="G111" s="206">
        <f t="shared" si="20"/>
        <v>858.33</v>
      </c>
      <c r="H111" s="211"/>
      <c r="I111" s="86"/>
    </row>
    <row r="112" spans="2:9" ht="24" x14ac:dyDescent="0.3">
      <c r="B112" s="74" t="str">
        <f>B98</f>
        <v>Large Pallets from 65 cu ft up to and including 96 cu ft at 48” x 40” x 63” (L x W x H) </v>
      </c>
      <c r="C112" s="66">
        <f>Financial_Submission!$C$13</f>
        <v>35</v>
      </c>
      <c r="D112" s="67" t="s">
        <v>45</v>
      </c>
      <c r="E112" s="97" t="s">
        <v>59</v>
      </c>
      <c r="F112" s="206">
        <f t="shared" si="20"/>
        <v>655.452</v>
      </c>
      <c r="G112" s="206">
        <f t="shared" si="20"/>
        <v>764.69400000000007</v>
      </c>
      <c r="H112" s="211"/>
      <c r="I112" s="86"/>
    </row>
    <row r="113" spans="2:9" ht="24" x14ac:dyDescent="0.3">
      <c r="B113" s="74" t="str">
        <f>B99</f>
        <v>Oversized Pallets from 97 cu ft up to and including 128 cu ft at 48” x 45” x 87” (L x W x H) </v>
      </c>
      <c r="C113" s="66">
        <f>Financial_Submission!$C$14</f>
        <v>20</v>
      </c>
      <c r="D113" s="67" t="s">
        <v>45</v>
      </c>
      <c r="E113" s="97" t="s">
        <v>59</v>
      </c>
      <c r="F113" s="206">
        <f t="shared" si="20"/>
        <v>457.77600000000007</v>
      </c>
      <c r="G113" s="206">
        <f t="shared" si="20"/>
        <v>520.20000000000005</v>
      </c>
      <c r="H113" s="211"/>
      <c r="I113" s="86"/>
    </row>
    <row r="114" spans="2:9" ht="24" x14ac:dyDescent="0.3">
      <c r="B114" s="74" t="str">
        <f>B100</f>
        <v>Oversized Pallets from 129 cu ft up to 192 cu ft at 48” x 45” x 87” (L x W x H) </v>
      </c>
      <c r="C114" s="66">
        <f>Financial_Submission!$C$15</f>
        <v>1</v>
      </c>
      <c r="D114" s="67" t="s">
        <v>45</v>
      </c>
      <c r="E114" s="97" t="s">
        <v>59</v>
      </c>
      <c r="F114" s="206">
        <f t="shared" si="20"/>
        <v>26.01</v>
      </c>
      <c r="G114" s="206">
        <f t="shared" si="20"/>
        <v>29.131200000000003</v>
      </c>
      <c r="H114" s="211"/>
      <c r="I114" s="86"/>
    </row>
    <row r="115" spans="2:9" ht="24" x14ac:dyDescent="0.3">
      <c r="B115" s="227" t="str">
        <f>B41</f>
        <v>Unpalletted Items</v>
      </c>
      <c r="C115" s="77">
        <f>Financial_Submission!$C$16</f>
        <v>5</v>
      </c>
      <c r="D115" s="67" t="s">
        <v>76</v>
      </c>
      <c r="E115" s="97" t="s">
        <v>77</v>
      </c>
      <c r="F115" s="229">
        <f t="shared" si="20"/>
        <v>26.009999999999998</v>
      </c>
      <c r="G115" s="229">
        <f t="shared" si="20"/>
        <v>41.616</v>
      </c>
      <c r="H115" s="230"/>
      <c r="I115" s="86"/>
    </row>
    <row r="116" spans="2:9" x14ac:dyDescent="0.3">
      <c r="B116" s="198" t="s">
        <v>37</v>
      </c>
      <c r="C116" s="199"/>
      <c r="D116" s="199"/>
      <c r="E116" s="275"/>
      <c r="F116" s="231"/>
      <c r="G116" s="231"/>
      <c r="H116" s="232"/>
      <c r="I116" s="86"/>
    </row>
    <row r="117" spans="2:9" ht="22.8" x14ac:dyDescent="0.3">
      <c r="B117" s="74" t="s">
        <v>38</v>
      </c>
      <c r="C117" s="69">
        <f>Financial_Submission!$C$19</f>
        <v>40</v>
      </c>
      <c r="D117" s="69" t="s">
        <v>46</v>
      </c>
      <c r="E117" s="96" t="s">
        <v>60</v>
      </c>
      <c r="F117" s="206">
        <f>F43*$C117</f>
        <v>1664.6399999999999</v>
      </c>
      <c r="G117" s="206">
        <f t="shared" ref="G117" si="21">G43*$C117</f>
        <v>2080.8000000000002</v>
      </c>
      <c r="H117" s="211"/>
      <c r="I117" s="86"/>
    </row>
    <row r="118" spans="2:9" x14ac:dyDescent="0.3">
      <c r="B118" s="73" t="s">
        <v>39</v>
      </c>
      <c r="C118" s="145">
        <f>Financial_Submission!$C$20</f>
        <v>2500</v>
      </c>
      <c r="D118" s="69" t="s">
        <v>10</v>
      </c>
      <c r="E118" s="96" t="s">
        <v>10</v>
      </c>
      <c r="F118" s="229">
        <f>(1+F44)*$C118</f>
        <v>2612.5</v>
      </c>
      <c r="G118" s="229">
        <f>(1+G44)*$C118</f>
        <v>2600</v>
      </c>
      <c r="H118" s="230"/>
      <c r="I118" s="86"/>
    </row>
    <row r="119" spans="2:9" x14ac:dyDescent="0.3">
      <c r="B119" s="235" t="s">
        <v>40</v>
      </c>
      <c r="C119" s="199"/>
      <c r="D119" s="199"/>
      <c r="E119" s="275"/>
      <c r="F119" s="207"/>
      <c r="G119" s="207"/>
      <c r="H119" s="212"/>
      <c r="I119" s="86"/>
    </row>
    <row r="120" spans="2:9" x14ac:dyDescent="0.3">
      <c r="B120" s="75" t="s">
        <v>64</v>
      </c>
      <c r="C120" s="69">
        <f>Financial_Submission!$C$22</f>
        <v>4</v>
      </c>
      <c r="D120" s="69" t="s">
        <v>46</v>
      </c>
      <c r="E120" s="96" t="s">
        <v>60</v>
      </c>
      <c r="F120" s="206">
        <f>F46*$C120</f>
        <v>332.928</v>
      </c>
      <c r="G120" s="206">
        <f t="shared" ref="G120" si="22">G46*$C120</f>
        <v>416.16</v>
      </c>
      <c r="H120" s="211"/>
      <c r="I120" s="86"/>
    </row>
    <row r="121" spans="2:9" x14ac:dyDescent="0.3">
      <c r="B121" s="75" t="s">
        <v>65</v>
      </c>
      <c r="C121" s="69">
        <f>Financial_Submission!$C$23</f>
        <v>2</v>
      </c>
      <c r="D121" s="69" t="s">
        <v>46</v>
      </c>
      <c r="E121" s="96" t="s">
        <v>60</v>
      </c>
      <c r="F121" s="206">
        <f>F47*$C121</f>
        <v>166.464</v>
      </c>
      <c r="G121" s="206">
        <f t="shared" ref="G121" si="23">G47*$C121</f>
        <v>187.27199999999999</v>
      </c>
      <c r="H121" s="211"/>
      <c r="I121" s="86"/>
    </row>
    <row r="122" spans="2:9" ht="15" thickBot="1" x14ac:dyDescent="0.35">
      <c r="B122" s="111"/>
      <c r="C122" s="112"/>
      <c r="D122" s="112"/>
      <c r="E122" s="214"/>
      <c r="F122" s="215"/>
      <c r="G122" s="215"/>
      <c r="H122" s="216"/>
      <c r="I122" s="86"/>
    </row>
    <row r="123" spans="2:9" x14ac:dyDescent="0.3">
      <c r="B123" s="190" t="str">
        <f>B49</f>
        <v>Option Period 3</v>
      </c>
      <c r="C123" s="217"/>
      <c r="D123" s="217"/>
      <c r="E123" s="197"/>
      <c r="F123" s="218"/>
      <c r="G123" s="218"/>
      <c r="H123" s="219"/>
      <c r="I123" s="85"/>
    </row>
    <row r="124" spans="2:9" x14ac:dyDescent="0.3">
      <c r="B124" s="201" t="s">
        <v>66</v>
      </c>
      <c r="C124" s="202"/>
      <c r="D124" s="202"/>
      <c r="E124" s="275"/>
      <c r="F124" s="203"/>
      <c r="G124" s="203"/>
      <c r="H124" s="204"/>
      <c r="I124" s="85"/>
    </row>
    <row r="125" spans="2:9" ht="24" x14ac:dyDescent="0.3">
      <c r="B125" s="74" t="str">
        <f>B111</f>
        <v>Standard Pallets up to and including 64 cu ft at 48” x 40” x 48” (L x W x H) </v>
      </c>
      <c r="C125" s="66">
        <f>Financial_Submission!$C$12</f>
        <v>55</v>
      </c>
      <c r="D125" s="67" t="s">
        <v>45</v>
      </c>
      <c r="E125" s="97" t="s">
        <v>59</v>
      </c>
      <c r="F125" s="206">
        <f t="shared" ref="F125:G129" si="24">F51*$C125</f>
        <v>700.39728000000002</v>
      </c>
      <c r="G125" s="206">
        <f t="shared" si="24"/>
        <v>875.49660000000006</v>
      </c>
      <c r="H125" s="211"/>
      <c r="I125" s="86"/>
    </row>
    <row r="126" spans="2:9" ht="24" x14ac:dyDescent="0.3">
      <c r="B126" s="74" t="str">
        <f>B112</f>
        <v>Large Pallets from 65 cu ft up to and including 96 cu ft at 48” x 40” x 63” (L x W x H) </v>
      </c>
      <c r="C126" s="66">
        <f>Financial_Submission!$C$13</f>
        <v>35</v>
      </c>
      <c r="D126" s="67" t="s">
        <v>45</v>
      </c>
      <c r="E126" s="97" t="s">
        <v>59</v>
      </c>
      <c r="F126" s="206">
        <f t="shared" si="24"/>
        <v>668.56104000000005</v>
      </c>
      <c r="G126" s="206">
        <f t="shared" si="24"/>
        <v>779.98788000000002</v>
      </c>
      <c r="H126" s="211"/>
      <c r="I126" s="86"/>
    </row>
    <row r="127" spans="2:9" ht="24" x14ac:dyDescent="0.3">
      <c r="B127" s="74" t="str">
        <f>B113</f>
        <v>Oversized Pallets from 97 cu ft up to and including 128 cu ft at 48” x 45” x 87” (L x W x H) </v>
      </c>
      <c r="C127" s="66">
        <f>Financial_Submission!$C$14</f>
        <v>20</v>
      </c>
      <c r="D127" s="67" t="s">
        <v>45</v>
      </c>
      <c r="E127" s="97" t="s">
        <v>59</v>
      </c>
      <c r="F127" s="206">
        <f t="shared" si="24"/>
        <v>466.93152000000003</v>
      </c>
      <c r="G127" s="206">
        <f t="shared" si="24"/>
        <v>530.60400000000004</v>
      </c>
      <c r="H127" s="211"/>
      <c r="I127" s="86"/>
    </row>
    <row r="128" spans="2:9" ht="24" x14ac:dyDescent="0.3">
      <c r="B128" s="74" t="str">
        <f>B114</f>
        <v>Oversized Pallets from 129 cu ft up to 192 cu ft at 48” x 45” x 87” (L x W x H) </v>
      </c>
      <c r="C128" s="66">
        <f>Financial_Submission!$C$15</f>
        <v>1</v>
      </c>
      <c r="D128" s="67" t="s">
        <v>45</v>
      </c>
      <c r="E128" s="97" t="s">
        <v>59</v>
      </c>
      <c r="F128" s="206">
        <f t="shared" si="24"/>
        <v>26.530200000000001</v>
      </c>
      <c r="G128" s="206">
        <f t="shared" si="24"/>
        <v>29.713824000000002</v>
      </c>
      <c r="H128" s="211"/>
      <c r="I128" s="86"/>
    </row>
    <row r="129" spans="2:9" ht="24" x14ac:dyDescent="0.3">
      <c r="B129" s="227" t="str">
        <f>B55</f>
        <v>Unpalletted Items</v>
      </c>
      <c r="C129" s="77">
        <f>Financial_Submission!$C$16</f>
        <v>5</v>
      </c>
      <c r="D129" s="67" t="s">
        <v>76</v>
      </c>
      <c r="E129" s="97" t="s">
        <v>77</v>
      </c>
      <c r="F129" s="229">
        <f t="shared" si="24"/>
        <v>26.530200000000001</v>
      </c>
      <c r="G129" s="229">
        <f t="shared" si="24"/>
        <v>42.448319999999995</v>
      </c>
      <c r="H129" s="230"/>
      <c r="I129" s="86"/>
    </row>
    <row r="130" spans="2:9" x14ac:dyDescent="0.3">
      <c r="B130" s="198" t="s">
        <v>37</v>
      </c>
      <c r="C130" s="199"/>
      <c r="D130" s="199"/>
      <c r="E130" s="275"/>
      <c r="F130" s="231"/>
      <c r="G130" s="231"/>
      <c r="H130" s="232"/>
      <c r="I130" s="86"/>
    </row>
    <row r="131" spans="2:9" ht="22.8" x14ac:dyDescent="0.3">
      <c r="B131" s="74" t="s">
        <v>38</v>
      </c>
      <c r="C131" s="69">
        <f>Financial_Submission!$C$19</f>
        <v>40</v>
      </c>
      <c r="D131" s="69" t="s">
        <v>46</v>
      </c>
      <c r="E131" s="96" t="s">
        <v>60</v>
      </c>
      <c r="F131" s="206">
        <f>F57*$C131</f>
        <v>1697.9328</v>
      </c>
      <c r="G131" s="206">
        <f t="shared" ref="G131" si="25">G57*$C131</f>
        <v>2122.4160000000002</v>
      </c>
      <c r="H131" s="211"/>
      <c r="I131" s="86"/>
    </row>
    <row r="132" spans="2:9" x14ac:dyDescent="0.3">
      <c r="B132" s="73" t="s">
        <v>39</v>
      </c>
      <c r="C132" s="145">
        <f>Financial_Submission!$C$20</f>
        <v>2500</v>
      </c>
      <c r="D132" s="69" t="s">
        <v>10</v>
      </c>
      <c r="E132" s="96" t="s">
        <v>10</v>
      </c>
      <c r="F132" s="229">
        <f>(1+F58)*$C132</f>
        <v>2612.5</v>
      </c>
      <c r="G132" s="229">
        <f>(1+G58)*$C132</f>
        <v>2600</v>
      </c>
      <c r="H132" s="230"/>
      <c r="I132" s="86"/>
    </row>
    <row r="133" spans="2:9" x14ac:dyDescent="0.3">
      <c r="B133" s="235" t="s">
        <v>40</v>
      </c>
      <c r="C133" s="199"/>
      <c r="D133" s="199"/>
      <c r="E133" s="275"/>
      <c r="F133" s="207"/>
      <c r="G133" s="207"/>
      <c r="H133" s="212"/>
      <c r="I133" s="86"/>
    </row>
    <row r="134" spans="2:9" x14ac:dyDescent="0.3">
      <c r="B134" s="75" t="s">
        <v>64</v>
      </c>
      <c r="C134" s="69">
        <f>Financial_Submission!$C$22</f>
        <v>4</v>
      </c>
      <c r="D134" s="69" t="s">
        <v>46</v>
      </c>
      <c r="E134" s="96" t="s">
        <v>60</v>
      </c>
      <c r="F134" s="206">
        <f>F60*$C134</f>
        <v>339.58656000000002</v>
      </c>
      <c r="G134" s="206">
        <f t="shared" ref="G134" si="26">G60*$C134</f>
        <v>424.48320000000001</v>
      </c>
      <c r="H134" s="211"/>
      <c r="I134" s="86"/>
    </row>
    <row r="135" spans="2:9" x14ac:dyDescent="0.3">
      <c r="B135" s="75" t="s">
        <v>65</v>
      </c>
      <c r="C135" s="69">
        <f>Financial_Submission!$C$23</f>
        <v>2</v>
      </c>
      <c r="D135" s="69" t="s">
        <v>46</v>
      </c>
      <c r="E135" s="96" t="s">
        <v>60</v>
      </c>
      <c r="F135" s="206">
        <f>F61*$C135</f>
        <v>169.79328000000001</v>
      </c>
      <c r="G135" s="206">
        <f t="shared" ref="G135" si="27">G61*$C135</f>
        <v>191.01743999999999</v>
      </c>
      <c r="H135" s="211"/>
      <c r="I135" s="86"/>
    </row>
    <row r="136" spans="2:9" ht="15" thickBot="1" x14ac:dyDescent="0.35">
      <c r="B136" s="111"/>
      <c r="C136" s="112"/>
      <c r="D136" s="112"/>
      <c r="E136" s="214"/>
      <c r="F136" s="215"/>
      <c r="G136" s="215"/>
      <c r="H136" s="216"/>
      <c r="I136" s="86"/>
    </row>
    <row r="137" spans="2:9" x14ac:dyDescent="0.3">
      <c r="B137" s="190" t="str">
        <f>B63</f>
        <v>Option Period 4</v>
      </c>
      <c r="C137" s="217"/>
      <c r="D137" s="217"/>
      <c r="E137" s="197"/>
      <c r="F137" s="218"/>
      <c r="G137" s="218"/>
      <c r="H137" s="219"/>
      <c r="I137" s="85"/>
    </row>
    <row r="138" spans="2:9" x14ac:dyDescent="0.3">
      <c r="B138" s="201" t="s">
        <v>66</v>
      </c>
      <c r="C138" s="202"/>
      <c r="D138" s="202"/>
      <c r="E138" s="275"/>
      <c r="F138" s="203"/>
      <c r="G138" s="203"/>
      <c r="H138" s="204"/>
      <c r="I138" s="85"/>
    </row>
    <row r="139" spans="2:9" ht="24" x14ac:dyDescent="0.3">
      <c r="B139" s="74" t="str">
        <f>B125</f>
        <v>Standard Pallets up to and including 64 cu ft at 48” x 40” x 48” (L x W x H) </v>
      </c>
      <c r="C139" s="66">
        <f>Financial_Submission!$C$12</f>
        <v>55</v>
      </c>
      <c r="D139" s="67" t="s">
        <v>45</v>
      </c>
      <c r="E139" s="97" t="s">
        <v>59</v>
      </c>
      <c r="F139" s="206">
        <f t="shared" ref="F139:G143" si="28">F65*$C139</f>
        <v>714.40522559999999</v>
      </c>
      <c r="G139" s="206">
        <f t="shared" si="28"/>
        <v>893.00653200000022</v>
      </c>
      <c r="H139" s="211"/>
      <c r="I139" s="86"/>
    </row>
    <row r="140" spans="2:9" ht="24" x14ac:dyDescent="0.3">
      <c r="B140" s="74" t="str">
        <f>B126</f>
        <v>Large Pallets from 65 cu ft up to and including 96 cu ft at 48” x 40” x 63” (L x W x H) </v>
      </c>
      <c r="C140" s="66">
        <f>Financial_Submission!$C$13</f>
        <v>35</v>
      </c>
      <c r="D140" s="67" t="s">
        <v>45</v>
      </c>
      <c r="E140" s="97" t="s">
        <v>59</v>
      </c>
      <c r="F140" s="206">
        <f t="shared" si="28"/>
        <v>681.93226079999999</v>
      </c>
      <c r="G140" s="206">
        <f t="shared" si="28"/>
        <v>795.58763760000011</v>
      </c>
      <c r="H140" s="211"/>
      <c r="I140" s="86"/>
    </row>
    <row r="141" spans="2:9" ht="24" x14ac:dyDescent="0.3">
      <c r="B141" s="74" t="str">
        <f>B127</f>
        <v>Oversized Pallets from 97 cu ft up to and including 128 cu ft at 48” x 45” x 87” (L x W x H) </v>
      </c>
      <c r="C141" s="66">
        <f>Financial_Submission!$C$14</f>
        <v>20</v>
      </c>
      <c r="D141" s="67" t="s">
        <v>45</v>
      </c>
      <c r="E141" s="97" t="s">
        <v>59</v>
      </c>
      <c r="F141" s="206">
        <f t="shared" si="28"/>
        <v>476.27015040000003</v>
      </c>
      <c r="G141" s="206">
        <f t="shared" si="28"/>
        <v>541.21608000000003</v>
      </c>
      <c r="H141" s="211"/>
      <c r="I141" s="86"/>
    </row>
    <row r="142" spans="2:9" ht="24" x14ac:dyDescent="0.3">
      <c r="B142" s="74" t="str">
        <f>B128</f>
        <v>Oversized Pallets from 129 cu ft up to 192 cu ft at 48” x 45” x 87” (L x W x H) </v>
      </c>
      <c r="C142" s="66">
        <f>Financial_Submission!$C$15</f>
        <v>1</v>
      </c>
      <c r="D142" s="67" t="s">
        <v>45</v>
      </c>
      <c r="E142" s="97" t="s">
        <v>59</v>
      </c>
      <c r="F142" s="206">
        <f t="shared" si="28"/>
        <v>27.060804000000001</v>
      </c>
      <c r="G142" s="206">
        <f t="shared" si="28"/>
        <v>30.308100480000004</v>
      </c>
      <c r="H142" s="211"/>
      <c r="I142" s="86"/>
    </row>
    <row r="143" spans="2:9" ht="24" x14ac:dyDescent="0.3">
      <c r="B143" s="227" t="str">
        <f>B69</f>
        <v>Unpalletted Items</v>
      </c>
      <c r="C143" s="77">
        <f>Financial_Submission!$C$16</f>
        <v>5</v>
      </c>
      <c r="D143" s="67" t="s">
        <v>76</v>
      </c>
      <c r="E143" s="97" t="s">
        <v>77</v>
      </c>
      <c r="F143" s="229">
        <f t="shared" si="28"/>
        <v>27.060804000000005</v>
      </c>
      <c r="G143" s="229">
        <f t="shared" si="28"/>
        <v>43.297286399999997</v>
      </c>
      <c r="H143" s="230"/>
      <c r="I143" s="86"/>
    </row>
    <row r="144" spans="2:9" x14ac:dyDescent="0.3">
      <c r="B144" s="198" t="s">
        <v>37</v>
      </c>
      <c r="C144" s="199"/>
      <c r="D144" s="199"/>
      <c r="E144" s="275"/>
      <c r="F144" s="231"/>
      <c r="G144" s="231"/>
      <c r="H144" s="232"/>
      <c r="I144" s="86"/>
    </row>
    <row r="145" spans="2:11" ht="22.8" x14ac:dyDescent="0.3">
      <c r="B145" s="74" t="s">
        <v>38</v>
      </c>
      <c r="C145" s="69">
        <f>Financial_Submission!$C$19</f>
        <v>40</v>
      </c>
      <c r="D145" s="69" t="s">
        <v>46</v>
      </c>
      <c r="E145" s="96" t="s">
        <v>60</v>
      </c>
      <c r="F145" s="206">
        <f>F71*$C145</f>
        <v>1731.8914560000003</v>
      </c>
      <c r="G145" s="206">
        <f t="shared" ref="G145" si="29">G71*$C145</f>
        <v>2164.8643200000001</v>
      </c>
      <c r="H145" s="211"/>
      <c r="I145" s="86"/>
    </row>
    <row r="146" spans="2:11" x14ac:dyDescent="0.3">
      <c r="B146" s="73" t="s">
        <v>39</v>
      </c>
      <c r="C146" s="145">
        <f>Financial_Submission!$C$20</f>
        <v>2500</v>
      </c>
      <c r="D146" s="69" t="s">
        <v>10</v>
      </c>
      <c r="E146" s="96" t="s">
        <v>10</v>
      </c>
      <c r="F146" s="229">
        <f>(1+F72)*$C146</f>
        <v>2612.5</v>
      </c>
      <c r="G146" s="229">
        <f>(1+G72)*$C146</f>
        <v>2600</v>
      </c>
      <c r="H146" s="230"/>
      <c r="I146" s="86"/>
    </row>
    <row r="147" spans="2:11" x14ac:dyDescent="0.3">
      <c r="B147" s="235" t="s">
        <v>40</v>
      </c>
      <c r="C147" s="199"/>
      <c r="D147" s="199"/>
      <c r="E147" s="275"/>
      <c r="F147" s="207"/>
      <c r="G147" s="207"/>
      <c r="H147" s="212"/>
      <c r="I147" s="86"/>
    </row>
    <row r="148" spans="2:11" x14ac:dyDescent="0.3">
      <c r="B148" s="75" t="s">
        <v>64</v>
      </c>
      <c r="C148" s="69">
        <f>Financial_Submission!$C$22</f>
        <v>4</v>
      </c>
      <c r="D148" s="69" t="s">
        <v>46</v>
      </c>
      <c r="E148" s="96" t="s">
        <v>60</v>
      </c>
      <c r="F148" s="206">
        <f>F74*$C148</f>
        <v>346.37829120000004</v>
      </c>
      <c r="G148" s="206">
        <f t="shared" ref="G148" si="30">G74*$C148</f>
        <v>432.97286400000002</v>
      </c>
      <c r="H148" s="211"/>
      <c r="I148" s="86"/>
    </row>
    <row r="149" spans="2:11" x14ac:dyDescent="0.3">
      <c r="B149" s="75" t="s">
        <v>65</v>
      </c>
      <c r="C149" s="69">
        <f>Financial_Submission!$C$23</f>
        <v>2</v>
      </c>
      <c r="D149" s="69" t="s">
        <v>46</v>
      </c>
      <c r="E149" s="96" t="s">
        <v>60</v>
      </c>
      <c r="F149" s="206">
        <f>F75*$C149</f>
        <v>173.18914560000002</v>
      </c>
      <c r="G149" s="206">
        <f t="shared" ref="G149" si="31">G75*$C149</f>
        <v>194.8377888</v>
      </c>
      <c r="H149" s="211"/>
      <c r="I149" s="86"/>
    </row>
    <row r="150" spans="2:11" ht="15" thickBot="1" x14ac:dyDescent="0.35">
      <c r="B150" s="220"/>
      <c r="C150" s="221"/>
      <c r="D150" s="221"/>
      <c r="E150" s="214"/>
      <c r="F150" s="215"/>
      <c r="G150" s="215"/>
      <c r="H150" s="216"/>
      <c r="I150" s="86"/>
    </row>
    <row r="151" spans="2:11" ht="16.5" customHeight="1" x14ac:dyDescent="0.3">
      <c r="B151" s="224"/>
      <c r="C151" s="222"/>
      <c r="D151" s="222"/>
      <c r="E151" s="196"/>
      <c r="F151" s="223"/>
      <c r="G151" s="223"/>
      <c r="H151" s="225"/>
      <c r="I151" s="86"/>
    </row>
    <row r="152" spans="2:11" ht="16.5" customHeight="1" thickBot="1" x14ac:dyDescent="0.35">
      <c r="B152" s="276" t="s">
        <v>62</v>
      </c>
      <c r="C152" s="194"/>
      <c r="D152" s="194"/>
      <c r="E152" s="277"/>
      <c r="F152" s="208">
        <f>SUM(F83:F150)</f>
        <v>33150.095017600004</v>
      </c>
      <c r="G152" s="208">
        <f t="shared" ref="G152" si="32">SUM(G83:G150)</f>
        <v>37500.621073280003</v>
      </c>
      <c r="H152" s="226"/>
      <c r="I152" s="87"/>
    </row>
    <row r="153" spans="2:11" ht="16.5" customHeight="1" x14ac:dyDescent="0.3">
      <c r="B153" s="278" t="s">
        <v>63</v>
      </c>
      <c r="C153" s="61"/>
      <c r="D153" s="61"/>
      <c r="E153" s="279"/>
      <c r="F153" s="62">
        <f>_xlfn.RANK.EQ(F152,$F152:$H152,1)</f>
        <v>1</v>
      </c>
      <c r="G153" s="62">
        <f t="shared" ref="G153" si="33">_xlfn.RANK.EQ(G152,$F152:$H152,1)</f>
        <v>2</v>
      </c>
      <c r="H153" s="62"/>
      <c r="I153" s="87"/>
    </row>
    <row r="155" spans="2:11" ht="14.4" customHeight="1" x14ac:dyDescent="0.3">
      <c r="B155" s="139"/>
      <c r="C155" s="140"/>
      <c r="D155" s="140"/>
      <c r="E155" s="140"/>
      <c r="F155" s="140"/>
      <c r="G155" s="140"/>
      <c r="H155" s="140"/>
      <c r="I155" s="140"/>
      <c r="J155" s="31"/>
      <c r="K155" s="31"/>
    </row>
    <row r="156" spans="2:11" x14ac:dyDescent="0.3">
      <c r="B156" s="140"/>
      <c r="C156" s="140"/>
      <c r="D156" s="140"/>
      <c r="E156" s="140"/>
      <c r="F156" s="140"/>
      <c r="G156" s="140"/>
      <c r="H156" s="140"/>
      <c r="I156" s="140"/>
      <c r="J156" s="31"/>
      <c r="K156" s="31"/>
    </row>
    <row r="157" spans="2:11" x14ac:dyDescent="0.3">
      <c r="F157" s="38"/>
    </row>
  </sheetData>
  <mergeCells count="1">
    <mergeCell ref="B4:F4"/>
  </mergeCells>
  <conditionalFormatting sqref="F83:H95 F97:H109 F111:H123 F125:H137 F139:H151">
    <cfRule type="cellIs" dxfId="1" priority="1" operator="equal">
      <formula>10</formula>
    </cfRule>
    <cfRule type="cellIs" dxfId="0" priority="2" operator="equal">
      <formula>0</formula>
    </cfRule>
  </conditionalFormatting>
  <printOptions gridLines="1"/>
  <pageMargins left="0.70866141732283472" right="0.70866141732283472" top="0.74803149606299213" bottom="0.74803149606299213" header="0.31496062992125984" footer="0.31496062992125984"/>
  <pageSetup paperSize="5" scale="46" orientation="portrait" verticalDpi="4294967295" r:id="rId1"/>
  <headerFooter>
    <oddHeader>&amp;R&amp;"Calibri"&amp;10&amp;K000000 Protected A / Protégé A&amp;1#_x000D_</oddHead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BAC25E972DE1B4A9EF295A28EE8F249" ma:contentTypeVersion="27" ma:contentTypeDescription="Create a new document." ma:contentTypeScope="" ma:versionID="dc7452e8547079d7cc847340a194660c">
  <xsd:schema xmlns:xsd="http://www.w3.org/2001/XMLSchema" xmlns:xs="http://www.w3.org/2001/XMLSchema" xmlns:p="http://schemas.microsoft.com/office/2006/metadata/properties" xmlns:ns2="db12af8e-4e4d-4b86-8194-48ecab72800e" xmlns:ns3="6991c30a-7c6d-4e4b-a881-6aef461f2b12" xmlns:ns4="7def9188-5e08-4821-b829-a8f8bd40f868" targetNamespace="http://schemas.microsoft.com/office/2006/metadata/properties" ma:root="true" ma:fieldsID="712c2e45ec18a9e8693d6f18d63bd15e" ns2:_="" ns3:_="" ns4:_="">
    <xsd:import namespace="db12af8e-4e4d-4b86-8194-48ecab72800e"/>
    <xsd:import namespace="6991c30a-7c6d-4e4b-a881-6aef461f2b12"/>
    <xsd:import namespace="7def9188-5e08-4821-b829-a8f8bd40f868"/>
    <xsd:element name="properties">
      <xsd:complexType>
        <xsd:sequence>
          <xsd:element name="documentManagement">
            <xsd:complexType>
              <xsd:all>
                <xsd:element ref="ns2:_dlc_DocId" minOccurs="0"/>
                <xsd:element ref="ns2:_dlc_DocIdUrl" minOccurs="0"/>
                <xsd:element ref="ns2:_dlc_DocIdPersistId" minOccurs="0"/>
                <xsd:element ref="ns3:FiscalYear" minOccurs="0"/>
                <xsd:element ref="ns3:SAPCommitmentNumber_x002f_Num_x00e9_rod_x2019_engagementSAP" minOccurs="0"/>
                <xsd:element ref="ns3:SupplierName_x002f_Nomdufournisseur" minOccurs="0"/>
                <xsd:element ref="ns3:AssignedTo_x002f_Attribu_x00e9_e_x00e0_" minOccurs="0"/>
                <xsd:element ref="ns3:ProcurementVehicle_x002f_M_x00e9_canismed_x2019_approvisionnement" minOccurs="0"/>
                <xsd:element ref="ns3:MediaServiceMetadata" minOccurs="0"/>
                <xsd:element ref="ns3:MediaServiceFastMetadata" minOccurs="0"/>
                <xsd:element ref="ns3:MediaServiceSearchProperties" minOccurs="0"/>
                <xsd:element ref="ns3:MediaServiceObjectDetectorVersions" minOccurs="0"/>
                <xsd:element ref="ns2:SharedWithUsers" minOccurs="0"/>
                <xsd:element ref="ns2:SharedWithDetails" minOccurs="0"/>
                <xsd:element ref="ns3:Description_x002f_Description" minOccurs="0"/>
                <xsd:element ref="ns3:lcf76f155ced4ddcb4097134ff3c332f" minOccurs="0"/>
                <xsd:element ref="ns4:TaxCatchAll" minOccurs="0"/>
                <xsd:element ref="ns3:MediaServiceDateTaken"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12af8e-4e4d-4b86-8194-48ecab72800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991c30a-7c6d-4e4b-a881-6aef461f2b12" elementFormDefault="qualified">
    <xsd:import namespace="http://schemas.microsoft.com/office/2006/documentManagement/types"/>
    <xsd:import namespace="http://schemas.microsoft.com/office/infopath/2007/PartnerControls"/>
    <xsd:element name="FiscalYear" ma:index="11" nillable="true" ma:displayName="Fiscal Year / Exercice Financier" ma:format="Dropdown" ma:indexed="true" ma:internalName="FiscalYear">
      <xsd:simpleType>
        <xsd:restriction base="dms:Text">
          <xsd:maxLength value="255"/>
        </xsd:restriction>
      </xsd:simpleType>
    </xsd:element>
    <xsd:element name="SAPCommitmentNumber_x002f_Num_x00e9_rod_x2019_engagementSAP" ma:index="12" nillable="true" ma:displayName="SAP Commitment Number / Numéro d’engagement SAP" ma:format="Dropdown" ma:internalName="SAPCommitmentNumber_x002f_Num_x00e9_rod_x2019_engagementSAP">
      <xsd:simpleType>
        <xsd:restriction base="dms:Text">
          <xsd:maxLength value="255"/>
        </xsd:restriction>
      </xsd:simpleType>
    </xsd:element>
    <xsd:element name="SupplierName_x002f_Nomdufournisseur" ma:index="13" nillable="true" ma:displayName="Supplier Name / Nom du fournisseur" ma:format="Dropdown" ma:internalName="SupplierName_x002f_Nomdufournisseur">
      <xsd:simpleType>
        <xsd:restriction base="dms:Text">
          <xsd:maxLength value="255"/>
        </xsd:restriction>
      </xsd:simpleType>
    </xsd:element>
    <xsd:element name="AssignedTo_x002f_Attribu_x00e9_e_x00e0_" ma:index="14" nillable="true" ma:displayName="Assigned To / Attribuée à" ma:format="Dropdown" ma:internalName="AssignedTo_x002f_Attribu_x00e9_e_x00e0_">
      <xsd:simpleType>
        <xsd:restriction base="dms:Text">
          <xsd:maxLength value="255"/>
        </xsd:restriction>
      </xsd:simpleType>
    </xsd:element>
    <xsd:element name="ProcurementVehicle_x002f_M_x00e9_canismed_x2019_approvisionnement" ma:index="15" nillable="true" ma:displayName="Procurement Vehicle / Mécanisme d’approvisionnement " ma:format="Dropdown" ma:internalName="ProcurementVehicle_x002f_M_x00e9_canismed_x2019_approvisionnement">
      <xsd:simpleType>
        <xsd:restriction base="dms:Text">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Description_x002f_Description" ma:index="22" nillable="true" ma:displayName="Description / Description" ma:format="Dropdown" ma:internalName="Description_x002f_Description">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828bdd4c-3bf9-45c4-ace8-5bc8d5a29185" ma:termSetId="09814cd3-568e-fe90-9814-8d621ff8fb84" ma:anchorId="fba54fb3-c3e1-fe81-a776-ca4b69148c4d" ma:open="true" ma:isKeyword="false">
      <xsd:complexType>
        <xsd:sequence>
          <xsd:element ref="pc:Terms" minOccurs="0" maxOccurs="1"/>
        </xsd:sequence>
      </xsd:complexType>
    </xsd:element>
    <xsd:element name="MediaServiceDateTaken" ma:index="26" nillable="true" ma:displayName="MediaServiceDateTaken" ma:description="" ma:hidden="true" ma:indexed="true" ma:internalName="MediaServiceDateTaken" ma:readOnly="true">
      <xsd:simpleType>
        <xsd:restriction base="dms:Text"/>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Location" ma:index="3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ef9188-5e08-4821-b829-a8f8bd40f868"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dc95c237-c6ba-4787-8ef7-fc15abf4adbf}" ma:internalName="TaxCatchAll" ma:showField="CatchAllData" ma:web="db12af8e-4e4d-4b86-8194-48ecab7280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db12af8e-4e4d-4b86-8194-48ecab72800e">66814-1552414658-247292</_dlc_DocId>
    <TaxCatchAll xmlns="7def9188-5e08-4821-b829-a8f8bd40f868" xsi:nil="true"/>
    <_dlc_DocIdUrl xmlns="db12af8e-4e4d-4b86-8194-48ecab72800e">
      <Url>https://001gc.sharepoint.com/sites/66814/_layouts/15/DocIdRedir.aspx?ID=66814-1552414658-247292</Url>
      <Description>66814-1552414658-247292</Description>
    </_dlc_DocIdUrl>
    <lcf76f155ced4ddcb4097134ff3c332f xmlns="6991c30a-7c6d-4e4b-a881-6aef461f2b12">
      <Terms xmlns="http://schemas.microsoft.com/office/infopath/2007/PartnerControls"/>
    </lcf76f155ced4ddcb4097134ff3c332f>
    <SAPCommitmentNumber_x002f_Num_x00e9_rod_x2019_engagementSAP xmlns="6991c30a-7c6d-4e4b-a881-6aef461f2b12" xsi:nil="true"/>
    <FiscalYear xmlns="6991c30a-7c6d-4e4b-a881-6aef461f2b12" xsi:nil="true"/>
    <SupplierName_x002f_Nomdufournisseur xmlns="6991c30a-7c6d-4e4b-a881-6aef461f2b12" xsi:nil="true"/>
    <ProcurementVehicle_x002f_M_x00e9_canismed_x2019_approvisionnement xmlns="6991c30a-7c6d-4e4b-a881-6aef461f2b12" xsi:nil="true"/>
    <Description_x002f_Description xmlns="6991c30a-7c6d-4e4b-a881-6aef461f2b12" xsi:nil="true"/>
    <AssignedTo_x002f_Attribu_x00e9_e_x00e0_ xmlns="6991c30a-7c6d-4e4b-a881-6aef461f2b12" xsi:nil="true"/>
  </documentManagement>
</p:properties>
</file>

<file path=customXml/itemProps1.xml><?xml version="1.0" encoding="utf-8"?>
<ds:datastoreItem xmlns:ds="http://schemas.openxmlformats.org/officeDocument/2006/customXml" ds:itemID="{471B59ED-40D4-4C5B-924C-9034135DD6E5}">
  <ds:schemaRefs>
    <ds:schemaRef ds:uri="http://schemas.microsoft.com/sharepoint/v3/contenttype/forms"/>
  </ds:schemaRefs>
</ds:datastoreItem>
</file>

<file path=customXml/itemProps2.xml><?xml version="1.0" encoding="utf-8"?>
<ds:datastoreItem xmlns:ds="http://schemas.openxmlformats.org/officeDocument/2006/customXml" ds:itemID="{82D459BD-05B0-4997-9618-79842F78811F}">
  <ds:schemaRefs>
    <ds:schemaRef ds:uri="http://schemas.microsoft.com/sharepoint/events"/>
  </ds:schemaRefs>
</ds:datastoreItem>
</file>

<file path=customXml/itemProps3.xml><?xml version="1.0" encoding="utf-8"?>
<ds:datastoreItem xmlns:ds="http://schemas.openxmlformats.org/officeDocument/2006/customXml" ds:itemID="{9841967D-20B1-49A1-B760-F3CFF76BA4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12af8e-4e4d-4b86-8194-48ecab72800e"/>
    <ds:schemaRef ds:uri="6991c30a-7c6d-4e4b-a881-6aef461f2b12"/>
    <ds:schemaRef ds:uri="7def9188-5e08-4821-b829-a8f8bd40f8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CA21B7B-75BA-4C1E-B705-7BC1A8ABB2DD}">
  <ds:schemaRefs>
    <ds:schemaRef ds:uri="http://schemas.microsoft.com/office/2006/metadata/properties"/>
    <ds:schemaRef ds:uri="http://schemas.microsoft.com/office/infopath/2007/PartnerControls"/>
    <ds:schemaRef ds:uri="61ea7ae1-fbc6-4cbf-8642-525d74f80cb5"/>
    <ds:schemaRef ds:uri="ee06a768-94d5-4d09-a5c7-6f5a6638b155"/>
    <ds:schemaRef ds:uri="1c769446-380c-45bd-9169-35de4c7d44c2"/>
    <ds:schemaRef ds:uri="Collab"/>
    <ds:schemaRef ds:uri="db12af8e-4e4d-4b86-8194-48ecab72800e"/>
    <ds:schemaRef ds:uri="7def9188-5e08-4821-b829-a8f8bd40f868"/>
    <ds:schemaRef ds:uri="6991c30a-7c6d-4e4b-a881-6aef461f2b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Financial_Submission</vt:lpstr>
      <vt:lpstr>METHOD 1 - Ex Calculations</vt:lpstr>
      <vt:lpstr>METHOD 2 - Ex Calculations</vt:lpstr>
      <vt:lpstr>Financial_Submission!Print_Area</vt:lpstr>
      <vt:lpstr>'METHOD 1 - Ex Calculations'!Print_Area</vt:lpstr>
      <vt:lpstr>'METHOD 2 - Ex Calculations'!Print_Area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2324-0159 - Cloud Services 2023 - Bidder Pricing Table - DRAFT</dc:title>
  <dc:creator>Cheryl Morris</dc:creator>
  <cp:lastModifiedBy>Kyle</cp:lastModifiedBy>
  <cp:lastPrinted>2020-07-21T15:44:31Z</cp:lastPrinted>
  <dcterms:created xsi:type="dcterms:W3CDTF">2004-02-26T14:54:29Z</dcterms:created>
  <dcterms:modified xsi:type="dcterms:W3CDTF">2024-07-25T11:26:40Z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y fmtid="{D5CDD505-2E9C-101B-9397-08002B2CF9AE}" pid="3" name="MSIP_Label_47f9aebc-7285-45b2-8988-1eef5cec65b1_Enabled">
    <vt:lpwstr>true</vt:lpwstr>
  </property>
  <property fmtid="{D5CDD505-2E9C-101B-9397-08002B2CF9AE}" pid="4" name="MSIP_Label_47f9aebc-7285-45b2-8988-1eef5cec65b1_SetDate">
    <vt:lpwstr>2023-09-21T15:39:02Z</vt:lpwstr>
  </property>
  <property fmtid="{D5CDD505-2E9C-101B-9397-08002B2CF9AE}" pid="5" name="MSIP_Label_47f9aebc-7285-45b2-8988-1eef5cec65b1_Method">
    <vt:lpwstr>Privileged</vt:lpwstr>
  </property>
  <property fmtid="{D5CDD505-2E9C-101B-9397-08002B2CF9AE}" pid="6" name="MSIP_Label_47f9aebc-7285-45b2-8988-1eef5cec65b1_Name">
    <vt:lpwstr>PROTECTED A</vt:lpwstr>
  </property>
  <property fmtid="{D5CDD505-2E9C-101B-9397-08002B2CF9AE}" pid="7" name="MSIP_Label_47f9aebc-7285-45b2-8988-1eef5cec65b1_SiteId">
    <vt:lpwstr>9da98bb1-1857-4cc3-8751-9a49e35d24cd</vt:lpwstr>
  </property>
  <property fmtid="{D5CDD505-2E9C-101B-9397-08002B2CF9AE}" pid="8" name="MSIP_Label_47f9aebc-7285-45b2-8988-1eef5cec65b1_ActionId">
    <vt:lpwstr>b51dedf0-afd9-40be-9741-b91858025c7b</vt:lpwstr>
  </property>
  <property fmtid="{D5CDD505-2E9C-101B-9397-08002B2CF9AE}" pid="9" name="MSIP_Label_47f9aebc-7285-45b2-8988-1eef5cec65b1_ContentBits">
    <vt:lpwstr>1</vt:lpwstr>
  </property>
  <property fmtid="{D5CDD505-2E9C-101B-9397-08002B2CF9AE}" pid="10" name="TaxKeyword">
    <vt:lpwstr/>
  </property>
  <property fmtid="{D5CDD505-2E9C-101B-9397-08002B2CF9AE}" pid="11" name="ContentTypeId">
    <vt:lpwstr>0x0101001BAC25E972DE1B4A9EF295A28EE8F249</vt:lpwstr>
  </property>
  <property fmtid="{D5CDD505-2E9C-101B-9397-08002B2CF9AE}" pid="12" name="KnowledgeAsset_TaxHTField">
    <vt:lpwstr>No|58aa8913-bd01-4301-b02b-89e712ba2de9</vt:lpwstr>
  </property>
  <property fmtid="{D5CDD505-2E9C-101B-9397-08002B2CF9AE}" pid="13" name="SecurityClassification">
    <vt:lpwstr>14;#Protected A|e9542a02-76c7-440e-9b5b-8c8461ac53da</vt:lpwstr>
  </property>
  <property fmtid="{D5CDD505-2E9C-101B-9397-08002B2CF9AE}" pid="14" name="TaxKeywordTaxHTField">
    <vt:lpwstr/>
  </property>
  <property fmtid="{D5CDD505-2E9C-101B-9397-08002B2CF9AE}" pid="15" name="CollabLanguage">
    <vt:lpwstr>1;#English|8f96440b-db58-47c7-a037-bc6d620b1b41</vt:lpwstr>
  </property>
  <property fmtid="{D5CDD505-2E9C-101B-9397-08002B2CF9AE}" pid="16" name="OriginalDateCreated">
    <vt:filetime>2023-10-16T19:00:00Z</vt:filetime>
  </property>
  <property fmtid="{D5CDD505-2E9C-101B-9397-08002B2CF9AE}" pid="17" name="_dlc_DocIdItemGuid">
    <vt:lpwstr>93ad25f9-67e1-46c3-ba42-115261d44e5b</vt:lpwstr>
  </property>
  <property fmtid="{D5CDD505-2E9C-101B-9397-08002B2CF9AE}" pid="18" name="KnowledgeAsset">
    <vt:lpwstr>3;#No|58aa8913-bd01-4301-b02b-89e712ba2de9</vt:lpwstr>
  </property>
  <property fmtid="{D5CDD505-2E9C-101B-9397-08002B2CF9AE}" pid="19" name="WorkflowChangePath">
    <vt:lpwstr>1b6ac15d-72b2-4ed9-a913-c82bb3b733cb,4;1b6ac15d-72b2-4ed9-a913-c82bb3b733cb,4;1b6ac15d-72b2-4ed9-a913-c82bb3b733cb,4;1b6ac15d-72b2-4ed9-a913-c82bb3b733cb,4;1b6ac15d-72b2-4ed9-a913-c82bb3b733cb,6;1b6ac15d-72b2-4ed9-a913-c82bb3b733cb,6;1b6ac15d-72b2-4ed9-a913-c82bb3b733cb,6;1b6ac15d-72b2-4ed9-a913-c82bb3b733cb,6;1b6ac15d-72b2-4ed9-a913-c82bb3b733cb,8;1b6ac15d-72b2-4ed9-a913-c82bb3b733cb,8;1b6ac15d-72b2-4ed9-a913-c82bb3b733cb,8;1b6ac15d-72b2-4ed9-a913-c82bb3b733cb,8;1b6ac15d-72b2-4ed9-a913-c82bb3b733cb,10;1b6ac15d-72b2-4ed9-a913-c82bb3b733cb,10;1b6ac15d-72b2-4ed9-a913-c82bb3b733cb,10;1b6ac15d-72b2-4ed9-a913-c82bb3b733cb,10;1b6ac15d-72b2-4ed9-a913-c82bb3b733cb,12;1b6ac15d-72b2-4ed9-a913-c82bb3b733cb,12;1b6ac15d-72b2-4ed9-a913-c82bb3b733cb,12;1b6ac15d-72b2-4ed9-a913-c82bb3b733cb,12;1b6ac15d-72b2-4ed9-a913-c82bb3b733cb,14;1b6ac15d-72b2-4ed9-a913-c82bb3b733cb,14;1b6ac15d-72b2-4ed9-a913-c82bb3b733cb,14;1b6ac15d-72b2-4ed9-a913-c82bb3b733cb,14;1b6ac15d-72b2-4ed9-a913-c82bb3b733cb,16;1b6ac15d-72b2-4ed9-a913-c82bb3b733cb,16;1b6ac15d-72b2-4ed9-a913-c82bb3b733cb,16;1b6ac15d-72b2-4ed9-a913-c82bb3b733cb,16;1b6ac15d-72b2-4ed9-a913-c82bb3b733cb,21;1b6ac15d-72b2-4ed9-a913-c82bb3b733cb,21;1b6ac15d-72b2-4ed9-a913-c82bb3b733cb,21;1b6ac15d-72b2-4ed9-a913-c82bb3b733cb,21;1b6ac15d-72b2-4ed9-a913-c82bb3b733cb,23;1b6ac15d-72b2-4ed9-a913-c82bb3b733cb,23;1b6ac15d-72b2-4ed9-a913-c82bb3b733cb,23;1b6ac15d-72b2-4ed9-a913-c82bb3b733cb,23;1b6ac15d-72b2-4ed9-a913-c82bb3b733cb,28;1b6ac15d-72b2-4ed9-a913-c82bb3b733cb,28;1b6ac15d-72b2-4ed9-a913-c82bb3b733cb,28;1b6ac15d-72b2-4ed9-a913-c82bb3b733cb,28;</vt:lpwstr>
  </property>
  <property fmtid="{D5CDD505-2E9C-101B-9397-08002B2CF9AE}" pid="20" name="ClientsPartners_SVEWTaxHTField">
    <vt:lpwstr/>
  </property>
  <property fmtid="{D5CDD505-2E9C-101B-9397-08002B2CF9AE}" pid="21" name="Location_SQESTaxHTField">
    <vt:lpwstr/>
  </property>
  <property fmtid="{D5CDD505-2E9C-101B-9397-08002B2CF9AE}" pid="22" name="ResourceName_GENTaxHTField">
    <vt:lpwstr/>
  </property>
  <property fmtid="{D5CDD505-2E9C-101B-9397-08002B2CF9AE}" pid="23" name="Programs_COMM">
    <vt:lpwstr/>
  </property>
  <property fmtid="{D5CDD505-2E9C-101B-9397-08002B2CF9AE}" pid="24" name="Order">
    <vt:r8>4176200</vt:r8>
  </property>
  <property fmtid="{D5CDD505-2E9C-101B-9397-08002B2CF9AE}" pid="25" name="ReferenceNumber_RPMN">
    <vt:lpwstr/>
  </property>
  <property fmtid="{D5CDD505-2E9C-101B-9397-08002B2CF9AE}" pid="26" name="FiscalYear_SQES">
    <vt:lpwstr/>
  </property>
  <property fmtid="{D5CDD505-2E9C-101B-9397-08002B2CF9AE}" pid="27" name="OptionYears_ACQSTaxHTField">
    <vt:lpwstr/>
  </property>
  <property fmtid="{D5CDD505-2E9C-101B-9397-08002B2CF9AE}" pid="28" name="ResourceName_GEN">
    <vt:lpwstr/>
  </property>
  <property fmtid="{D5CDD505-2E9C-101B-9397-08002B2CF9AE}" pid="29" name="OptionYears_ACQS">
    <vt:lpwstr/>
  </property>
  <property fmtid="{D5CDD505-2E9C-101B-9397-08002B2CF9AE}" pid="30" name="ResourceCategory_ACQSTaxHTField">
    <vt:lpwstr/>
  </property>
  <property fmtid="{D5CDD505-2E9C-101B-9397-08002B2CF9AE}" pid="31" name="SpecialProcurementReportingType_ACQSTaxHTField">
    <vt:lpwstr/>
  </property>
  <property fmtid="{D5CDD505-2E9C-101B-9397-08002B2CF9AE}" pid="32" name="Branches_SVEWTaxHTField">
    <vt:lpwstr/>
  </property>
  <property fmtid="{D5CDD505-2E9C-101B-9397-08002B2CF9AE}" pid="33" name="Branches_SVEW">
    <vt:lpwstr/>
  </property>
  <property fmtid="{D5CDD505-2E9C-101B-9397-08002B2CF9AE}" pid="34" name="AAFCCommitteesVCEWTaxHTField">
    <vt:lpwstr/>
  </property>
  <property fmtid="{D5CDD505-2E9C-101B-9397-08002B2CF9AE}" pid="35" name="Projects_SDEPTaxHTField">
    <vt:lpwstr/>
  </property>
  <property fmtid="{D5CDD505-2E9C-101B-9397-08002B2CF9AE}" pid="36" name="AAFCCommitteesVCEW">
    <vt:lpwstr/>
  </property>
  <property fmtid="{D5CDD505-2E9C-101B-9397-08002B2CF9AE}" pid="37" name="ContractNumber_FINM">
    <vt:lpwstr/>
  </property>
  <property fmtid="{D5CDD505-2E9C-101B-9397-08002B2CF9AE}" pid="38" name="FiscalYear_SQESTaxHTField">
    <vt:lpwstr/>
  </property>
  <property fmtid="{D5CDD505-2E9C-101B-9397-08002B2CF9AE}" pid="39" name="Location_SQES">
    <vt:lpwstr/>
  </property>
  <property fmtid="{D5CDD505-2E9C-101B-9397-08002B2CF9AE}" pid="40" name="ContractNumber_FINMTaxHTField">
    <vt:lpwstr/>
  </property>
  <property fmtid="{D5CDD505-2E9C-101B-9397-08002B2CF9AE}" pid="41" name="Projects_SDEP">
    <vt:lpwstr/>
  </property>
  <property fmtid="{D5CDD505-2E9C-101B-9397-08002B2CF9AE}" pid="42" name="SpecialProcurementReportingType_ACQS">
    <vt:lpwstr/>
  </property>
  <property fmtid="{D5CDD505-2E9C-101B-9397-08002B2CF9AE}" pid="43" name="ResourceCategory_ACQS">
    <vt:lpwstr/>
  </property>
  <property fmtid="{D5CDD505-2E9C-101B-9397-08002B2CF9AE}" pid="44" name="ClientsPartners_SVEW">
    <vt:lpwstr/>
  </property>
  <property fmtid="{D5CDD505-2E9C-101B-9397-08002B2CF9AE}" pid="45" name="DelegationSchedules_MGTO">
    <vt:lpwstr/>
  </property>
  <property fmtid="{D5CDD505-2E9C-101B-9397-08002B2CF9AE}" pid="46" name="ReferenceNumber_RPMNTaxHTField">
    <vt:lpwstr/>
  </property>
  <property fmtid="{D5CDD505-2E9C-101B-9397-08002B2CF9AE}" pid="47" name="Programs_COMMTaxHTField">
    <vt:lpwstr/>
  </property>
  <property fmtid="{D5CDD505-2E9C-101B-9397-08002B2CF9AE}" pid="48" name="DelegationSchedules_MGTOTaxHTField">
    <vt:lpwstr/>
  </property>
  <property fmtid="{D5CDD505-2E9C-101B-9397-08002B2CF9AE}" pid="49" name="MediaServiceImageTags">
    <vt:lpwstr/>
  </property>
</Properties>
</file>